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FD9B8A6C-DA5E-4A3A-8503-3612562318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licitud" sheetId="1" r:id="rId1"/>
    <sheet name="Datos" sheetId="2" state="hidden" r:id="rId2"/>
    <sheet name="Rubro" sheetId="3" state="hidden" r:id="rId3"/>
    <sheet name="ECONOMICO" sheetId="4" state="hidden" r:id="rId4"/>
  </sheets>
  <externalReferences>
    <externalReference r:id="rId5"/>
  </externalReferences>
  <definedNames>
    <definedName name="_xlnm._FilterDatabase" localSheetId="2" hidden="1">Rubro!$A$1:$M$535</definedName>
    <definedName name="_xlnm.Print_Area" localSheetId="0">Solicitud!$B$1:$O$67</definedName>
    <definedName name="SegmentaciónDeDatos_Cod._Imputable">#N/A</definedName>
    <definedName name="SegmentaciónDeDatos_Descripcion__Parcial">#N/A</definedName>
    <definedName name="SegmentaciónDeDatos_Descripcion_Cod._Sub_Parcial">#N/A</definedName>
    <definedName name="SegmentaciónDeDatos_Descripcion_Detalle">#N/A</definedName>
    <definedName name="SegmentaciónDeDatos_Descripción_Principal">#N/A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  <x14:slicerCache r:id="rId10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F20" i="1" l="1"/>
  <c r="F19" i="1"/>
  <c r="I407" i="3" l="1"/>
  <c r="H20" i="1"/>
  <c r="H21" i="1"/>
  <c r="H18" i="1"/>
  <c r="E12" i="3"/>
  <c r="A3" i="4"/>
  <c r="A4" i="4"/>
  <c r="A2" i="4"/>
  <c r="N21" i="1" l="1"/>
  <c r="N20" i="1"/>
  <c r="N19" i="1"/>
  <c r="N18" i="1"/>
  <c r="H19" i="1"/>
  <c r="D20" i="1"/>
  <c r="D19" i="1"/>
  <c r="B20" i="1"/>
  <c r="B19" i="1"/>
  <c r="I535" i="3" l="1"/>
  <c r="J535" i="3" s="1"/>
  <c r="G535" i="3"/>
  <c r="E535" i="3"/>
  <c r="C535" i="3"/>
  <c r="I534" i="3"/>
  <c r="J534" i="3" s="1"/>
  <c r="G534" i="3"/>
  <c r="E534" i="3"/>
  <c r="C534" i="3"/>
  <c r="I533" i="3"/>
  <c r="J533" i="3" s="1"/>
  <c r="G533" i="3"/>
  <c r="E533" i="3"/>
  <c r="C533" i="3"/>
  <c r="I532" i="3"/>
  <c r="J532" i="3" s="1"/>
  <c r="G532" i="3"/>
  <c r="E532" i="3"/>
  <c r="C532" i="3"/>
  <c r="I531" i="3"/>
  <c r="J531" i="3" s="1"/>
  <c r="G531" i="3"/>
  <c r="E531" i="3"/>
  <c r="C531" i="3"/>
  <c r="I530" i="3"/>
  <c r="J530" i="3" s="1"/>
  <c r="G530" i="3"/>
  <c r="E530" i="3"/>
  <c r="C530" i="3"/>
  <c r="I529" i="3"/>
  <c r="G529" i="3"/>
  <c r="H529" i="3" s="1"/>
  <c r="E529" i="3"/>
  <c r="C529" i="3"/>
  <c r="I528" i="3"/>
  <c r="J528" i="3" s="1"/>
  <c r="G528" i="3"/>
  <c r="E528" i="3"/>
  <c r="C528" i="3"/>
  <c r="I527" i="3"/>
  <c r="J527" i="3" s="1"/>
  <c r="G527" i="3"/>
  <c r="E527" i="3"/>
  <c r="C527" i="3"/>
  <c r="I526" i="3"/>
  <c r="J526" i="3" s="1"/>
  <c r="G526" i="3"/>
  <c r="H527" i="3" s="1"/>
  <c r="H528" i="3" s="1"/>
  <c r="E526" i="3"/>
  <c r="C526" i="3"/>
  <c r="I525" i="3"/>
  <c r="J525" i="3" s="1"/>
  <c r="G525" i="3"/>
  <c r="E525" i="3"/>
  <c r="C525" i="3"/>
  <c r="I524" i="3"/>
  <c r="J524" i="3" s="1"/>
  <c r="G524" i="3"/>
  <c r="E524" i="3"/>
  <c r="C524" i="3"/>
  <c r="I523" i="3"/>
  <c r="J523" i="3" s="1"/>
  <c r="G523" i="3"/>
  <c r="E523" i="3"/>
  <c r="C523" i="3"/>
  <c r="I522" i="3"/>
  <c r="G522" i="3"/>
  <c r="E522" i="3"/>
  <c r="C522" i="3"/>
  <c r="I521" i="3"/>
  <c r="J521" i="3" s="1"/>
  <c r="G521" i="3"/>
  <c r="E521" i="3"/>
  <c r="C521" i="3"/>
  <c r="I520" i="3"/>
  <c r="J520" i="3" s="1"/>
  <c r="G520" i="3"/>
  <c r="E520" i="3"/>
  <c r="C520" i="3"/>
  <c r="I519" i="3"/>
  <c r="J519" i="3" s="1"/>
  <c r="G519" i="3"/>
  <c r="E519" i="3"/>
  <c r="C519" i="3"/>
  <c r="I518" i="3"/>
  <c r="J518" i="3" s="1"/>
  <c r="G518" i="3"/>
  <c r="E518" i="3"/>
  <c r="C518" i="3"/>
  <c r="I517" i="3"/>
  <c r="J517" i="3" s="1"/>
  <c r="G517" i="3"/>
  <c r="E517" i="3"/>
  <c r="C517" i="3"/>
  <c r="I516" i="3"/>
  <c r="J516" i="3" s="1"/>
  <c r="G516" i="3"/>
  <c r="E516" i="3"/>
  <c r="C516" i="3"/>
  <c r="I515" i="3"/>
  <c r="G515" i="3"/>
  <c r="H515" i="3" s="1"/>
  <c r="E515" i="3"/>
  <c r="C515" i="3"/>
  <c r="I514" i="3"/>
  <c r="G514" i="3"/>
  <c r="H514" i="3" s="1"/>
  <c r="E514" i="3"/>
  <c r="F514" i="3" s="1"/>
  <c r="C514" i="3"/>
  <c r="I513" i="3"/>
  <c r="G513" i="3"/>
  <c r="H513" i="3" s="1"/>
  <c r="E513" i="3"/>
  <c r="C513" i="3"/>
  <c r="I512" i="3"/>
  <c r="G512" i="3"/>
  <c r="E512" i="3"/>
  <c r="C512" i="3"/>
  <c r="I511" i="3"/>
  <c r="G511" i="3"/>
  <c r="H511" i="3" s="1"/>
  <c r="E511" i="3"/>
  <c r="C511" i="3"/>
  <c r="I510" i="3"/>
  <c r="G510" i="3"/>
  <c r="E510" i="3"/>
  <c r="F510" i="3" s="1"/>
  <c r="C510" i="3"/>
  <c r="I509" i="3"/>
  <c r="J509" i="3" s="1"/>
  <c r="G509" i="3"/>
  <c r="E509" i="3"/>
  <c r="C509" i="3"/>
  <c r="I508" i="3"/>
  <c r="J508" i="3" s="1"/>
  <c r="G508" i="3"/>
  <c r="E508" i="3"/>
  <c r="C508" i="3"/>
  <c r="I507" i="3"/>
  <c r="G507" i="3"/>
  <c r="E507" i="3"/>
  <c r="C507" i="3"/>
  <c r="I506" i="3"/>
  <c r="J506" i="3" s="1"/>
  <c r="G506" i="3"/>
  <c r="E506" i="3"/>
  <c r="C506" i="3"/>
  <c r="I505" i="3"/>
  <c r="J505" i="3" s="1"/>
  <c r="G505" i="3"/>
  <c r="E505" i="3"/>
  <c r="C505" i="3"/>
  <c r="I504" i="3"/>
  <c r="J504" i="3" s="1"/>
  <c r="G504" i="3"/>
  <c r="E504" i="3"/>
  <c r="C504" i="3"/>
  <c r="I503" i="3"/>
  <c r="J503" i="3" s="1"/>
  <c r="G503" i="3"/>
  <c r="E503" i="3"/>
  <c r="C503" i="3"/>
  <c r="I502" i="3"/>
  <c r="G502" i="3"/>
  <c r="H502" i="3" s="1"/>
  <c r="E502" i="3"/>
  <c r="C502" i="3"/>
  <c r="I501" i="3"/>
  <c r="J501" i="3" s="1"/>
  <c r="G501" i="3"/>
  <c r="E501" i="3"/>
  <c r="C501" i="3"/>
  <c r="I500" i="3"/>
  <c r="J500" i="3" s="1"/>
  <c r="G500" i="3"/>
  <c r="E500" i="3"/>
  <c r="C500" i="3"/>
  <c r="I499" i="3"/>
  <c r="G499" i="3"/>
  <c r="E499" i="3"/>
  <c r="C499" i="3"/>
  <c r="I498" i="3"/>
  <c r="J498" i="3" s="1"/>
  <c r="G498" i="3"/>
  <c r="E498" i="3"/>
  <c r="C498" i="3"/>
  <c r="I497" i="3"/>
  <c r="J497" i="3" s="1"/>
  <c r="G497" i="3"/>
  <c r="E497" i="3"/>
  <c r="C497" i="3"/>
  <c r="I496" i="3"/>
  <c r="G496" i="3"/>
  <c r="E496" i="3"/>
  <c r="C496" i="3"/>
  <c r="I495" i="3"/>
  <c r="J495" i="3" s="1"/>
  <c r="G495" i="3"/>
  <c r="E495" i="3"/>
  <c r="C495" i="3"/>
  <c r="I494" i="3"/>
  <c r="J494" i="3" s="1"/>
  <c r="G494" i="3"/>
  <c r="E494" i="3"/>
  <c r="C494" i="3"/>
  <c r="I493" i="3"/>
  <c r="G493" i="3"/>
  <c r="E493" i="3"/>
  <c r="C493" i="3"/>
  <c r="I492" i="3"/>
  <c r="J492" i="3" s="1"/>
  <c r="G492" i="3"/>
  <c r="E492" i="3"/>
  <c r="C492" i="3"/>
  <c r="I491" i="3"/>
  <c r="J491" i="3" s="1"/>
  <c r="G491" i="3"/>
  <c r="E491" i="3"/>
  <c r="C491" i="3"/>
  <c r="I490" i="3"/>
  <c r="G490" i="3"/>
  <c r="E490" i="3"/>
  <c r="C490" i="3"/>
  <c r="I489" i="3"/>
  <c r="J489" i="3" s="1"/>
  <c r="G489" i="3"/>
  <c r="E489" i="3"/>
  <c r="C489" i="3"/>
  <c r="I488" i="3"/>
  <c r="J488" i="3" s="1"/>
  <c r="G488" i="3"/>
  <c r="E488" i="3"/>
  <c r="C488" i="3"/>
  <c r="I487" i="3"/>
  <c r="G487" i="3"/>
  <c r="E487" i="3"/>
  <c r="C487" i="3"/>
  <c r="I486" i="3"/>
  <c r="J486" i="3" s="1"/>
  <c r="G486" i="3"/>
  <c r="E486" i="3"/>
  <c r="C486" i="3"/>
  <c r="I485" i="3"/>
  <c r="J485" i="3" s="1"/>
  <c r="G485" i="3"/>
  <c r="E485" i="3"/>
  <c r="C485" i="3"/>
  <c r="I484" i="3"/>
  <c r="G484" i="3"/>
  <c r="E484" i="3"/>
  <c r="C484" i="3"/>
  <c r="I483" i="3"/>
  <c r="G483" i="3"/>
  <c r="H483" i="3" s="1"/>
  <c r="E483" i="3"/>
  <c r="C483" i="3"/>
  <c r="I482" i="3"/>
  <c r="J482" i="3" s="1"/>
  <c r="G482" i="3"/>
  <c r="E482" i="3"/>
  <c r="C482" i="3"/>
  <c r="I481" i="3"/>
  <c r="J481" i="3" s="1"/>
  <c r="G481" i="3"/>
  <c r="E481" i="3"/>
  <c r="C481" i="3"/>
  <c r="I480" i="3"/>
  <c r="J480" i="3" s="1"/>
  <c r="G480" i="3"/>
  <c r="E480" i="3"/>
  <c r="C480" i="3"/>
  <c r="I479" i="3"/>
  <c r="J479" i="3" s="1"/>
  <c r="G479" i="3"/>
  <c r="E479" i="3"/>
  <c r="C479" i="3"/>
  <c r="I478" i="3"/>
  <c r="J478" i="3" s="1"/>
  <c r="G478" i="3"/>
  <c r="E478" i="3"/>
  <c r="C478" i="3"/>
  <c r="I477" i="3"/>
  <c r="G477" i="3"/>
  <c r="H477" i="3" s="1"/>
  <c r="E477" i="3"/>
  <c r="C477" i="3"/>
  <c r="I476" i="3"/>
  <c r="J476" i="3" s="1"/>
  <c r="G476" i="3"/>
  <c r="E476" i="3"/>
  <c r="C476" i="3"/>
  <c r="I475" i="3"/>
  <c r="J475" i="3" s="1"/>
  <c r="G475" i="3"/>
  <c r="E475" i="3"/>
  <c r="C475" i="3"/>
  <c r="I474" i="3"/>
  <c r="J474" i="3" s="1"/>
  <c r="G474" i="3"/>
  <c r="E474" i="3"/>
  <c r="C474" i="3"/>
  <c r="I473" i="3"/>
  <c r="J473" i="3" s="1"/>
  <c r="G473" i="3"/>
  <c r="E473" i="3"/>
  <c r="C473" i="3"/>
  <c r="I472" i="3"/>
  <c r="J472" i="3" s="1"/>
  <c r="G472" i="3"/>
  <c r="E472" i="3"/>
  <c r="C472" i="3"/>
  <c r="I471" i="3"/>
  <c r="J471" i="3" s="1"/>
  <c r="G471" i="3"/>
  <c r="E471" i="3"/>
  <c r="C471" i="3"/>
  <c r="I470" i="3"/>
  <c r="J470" i="3" s="1"/>
  <c r="G470" i="3"/>
  <c r="E470" i="3"/>
  <c r="C470" i="3"/>
  <c r="I469" i="3"/>
  <c r="J469" i="3" s="1"/>
  <c r="G469" i="3"/>
  <c r="E469" i="3"/>
  <c r="C469" i="3"/>
  <c r="I468" i="3"/>
  <c r="J468" i="3" s="1"/>
  <c r="G468" i="3"/>
  <c r="E468" i="3"/>
  <c r="C468" i="3"/>
  <c r="I467" i="3"/>
  <c r="J467" i="3" s="1"/>
  <c r="G467" i="3"/>
  <c r="E467" i="3"/>
  <c r="C467" i="3"/>
  <c r="I466" i="3"/>
  <c r="G466" i="3"/>
  <c r="H466" i="3" s="1"/>
  <c r="E466" i="3"/>
  <c r="C466" i="3"/>
  <c r="I465" i="3"/>
  <c r="J465" i="3" s="1"/>
  <c r="G465" i="3"/>
  <c r="E465" i="3"/>
  <c r="C465" i="3"/>
  <c r="I464" i="3"/>
  <c r="J464" i="3" s="1"/>
  <c r="G464" i="3"/>
  <c r="E464" i="3"/>
  <c r="C464" i="3"/>
  <c r="I463" i="3"/>
  <c r="G463" i="3"/>
  <c r="H463" i="3" s="1"/>
  <c r="E463" i="3"/>
  <c r="C463" i="3"/>
  <c r="I462" i="3"/>
  <c r="J462" i="3" s="1"/>
  <c r="G462" i="3"/>
  <c r="E462" i="3"/>
  <c r="C462" i="3"/>
  <c r="I461" i="3"/>
  <c r="J461" i="3" s="1"/>
  <c r="G461" i="3"/>
  <c r="E461" i="3"/>
  <c r="C461" i="3"/>
  <c r="I460" i="3"/>
  <c r="G460" i="3"/>
  <c r="H460" i="3" s="1"/>
  <c r="E460" i="3"/>
  <c r="C460" i="3"/>
  <c r="I459" i="3"/>
  <c r="J459" i="3" s="1"/>
  <c r="G459" i="3"/>
  <c r="E459" i="3"/>
  <c r="C459" i="3"/>
  <c r="I458" i="3"/>
  <c r="J458" i="3" s="1"/>
  <c r="G458" i="3"/>
  <c r="E458" i="3"/>
  <c r="C458" i="3"/>
  <c r="I457" i="3"/>
  <c r="G457" i="3"/>
  <c r="H457" i="3" s="1"/>
  <c r="E457" i="3"/>
  <c r="C457" i="3"/>
  <c r="I456" i="3"/>
  <c r="J456" i="3" s="1"/>
  <c r="G456" i="3"/>
  <c r="E456" i="3"/>
  <c r="C456" i="3"/>
  <c r="I455" i="3"/>
  <c r="J455" i="3" s="1"/>
  <c r="G455" i="3"/>
  <c r="E455" i="3"/>
  <c r="C455" i="3"/>
  <c r="I454" i="3"/>
  <c r="G454" i="3"/>
  <c r="H454" i="3" s="1"/>
  <c r="E454" i="3"/>
  <c r="C454" i="3"/>
  <c r="I453" i="3"/>
  <c r="J453" i="3" s="1"/>
  <c r="G453" i="3"/>
  <c r="E453" i="3"/>
  <c r="C453" i="3"/>
  <c r="I452" i="3"/>
  <c r="J452" i="3" s="1"/>
  <c r="G452" i="3"/>
  <c r="E452" i="3"/>
  <c r="C452" i="3"/>
  <c r="I451" i="3"/>
  <c r="G451" i="3"/>
  <c r="H451" i="3" s="1"/>
  <c r="E451" i="3"/>
  <c r="C451" i="3"/>
  <c r="I450" i="3"/>
  <c r="J450" i="3" s="1"/>
  <c r="G450" i="3"/>
  <c r="E450" i="3"/>
  <c r="C450" i="3"/>
  <c r="I449" i="3"/>
  <c r="J449" i="3" s="1"/>
  <c r="G449" i="3"/>
  <c r="E449" i="3"/>
  <c r="C449" i="3"/>
  <c r="I448" i="3"/>
  <c r="G448" i="3"/>
  <c r="H448" i="3" s="1"/>
  <c r="E448" i="3"/>
  <c r="C448" i="3"/>
  <c r="I447" i="3"/>
  <c r="J447" i="3" s="1"/>
  <c r="G447" i="3"/>
  <c r="E447" i="3"/>
  <c r="C447" i="3"/>
  <c r="I446" i="3"/>
  <c r="J446" i="3" s="1"/>
  <c r="G446" i="3"/>
  <c r="E446" i="3"/>
  <c r="C446" i="3"/>
  <c r="I445" i="3"/>
  <c r="G445" i="3"/>
  <c r="E445" i="3"/>
  <c r="C445" i="3"/>
  <c r="I444" i="3"/>
  <c r="G444" i="3"/>
  <c r="E444" i="3"/>
  <c r="F444" i="3" s="1"/>
  <c r="C444" i="3"/>
  <c r="I443" i="3"/>
  <c r="J443" i="3" s="1"/>
  <c r="G443" i="3"/>
  <c r="E443" i="3"/>
  <c r="C443" i="3"/>
  <c r="I442" i="3"/>
  <c r="J442" i="3" s="1"/>
  <c r="G442" i="3"/>
  <c r="E442" i="3"/>
  <c r="C442" i="3"/>
  <c r="I441" i="3"/>
  <c r="G441" i="3"/>
  <c r="E441" i="3"/>
  <c r="C441" i="3"/>
  <c r="I440" i="3"/>
  <c r="J440" i="3" s="1"/>
  <c r="G440" i="3"/>
  <c r="E440" i="3"/>
  <c r="C440" i="3"/>
  <c r="I439" i="3"/>
  <c r="J439" i="3" s="1"/>
  <c r="G439" i="3"/>
  <c r="E439" i="3"/>
  <c r="C439" i="3"/>
  <c r="I438" i="3"/>
  <c r="J438" i="3" s="1"/>
  <c r="G438" i="3"/>
  <c r="E438" i="3"/>
  <c r="C438" i="3"/>
  <c r="I437" i="3"/>
  <c r="J437" i="3" s="1"/>
  <c r="G437" i="3"/>
  <c r="E437" i="3"/>
  <c r="C437" i="3"/>
  <c r="I436" i="3"/>
  <c r="J436" i="3" s="1"/>
  <c r="G436" i="3"/>
  <c r="E436" i="3"/>
  <c r="C436" i="3"/>
  <c r="I435" i="3"/>
  <c r="J435" i="3" s="1"/>
  <c r="G435" i="3"/>
  <c r="E435" i="3"/>
  <c r="C435" i="3"/>
  <c r="I434" i="3"/>
  <c r="J434" i="3" s="1"/>
  <c r="G434" i="3"/>
  <c r="E434" i="3"/>
  <c r="C434" i="3"/>
  <c r="I433" i="3"/>
  <c r="J433" i="3" s="1"/>
  <c r="G433" i="3"/>
  <c r="E433" i="3"/>
  <c r="C433" i="3"/>
  <c r="I432" i="3"/>
  <c r="G432" i="3"/>
  <c r="H432" i="3" s="1"/>
  <c r="E432" i="3"/>
  <c r="C432" i="3"/>
  <c r="I431" i="3"/>
  <c r="G431" i="3"/>
  <c r="E431" i="3"/>
  <c r="F431" i="3" s="1"/>
  <c r="C431" i="3"/>
  <c r="I430" i="3"/>
  <c r="G430" i="3"/>
  <c r="H430" i="3" s="1"/>
  <c r="E430" i="3"/>
  <c r="C430" i="3"/>
  <c r="I429" i="3"/>
  <c r="J429" i="3" s="1"/>
  <c r="G429" i="3"/>
  <c r="E429" i="3"/>
  <c r="C429" i="3"/>
  <c r="I428" i="3"/>
  <c r="J428" i="3" s="1"/>
  <c r="G428" i="3"/>
  <c r="E428" i="3"/>
  <c r="C428" i="3"/>
  <c r="I427" i="3"/>
  <c r="G427" i="3"/>
  <c r="E427" i="3"/>
  <c r="C427" i="3"/>
  <c r="I426" i="3"/>
  <c r="J426" i="3" s="1"/>
  <c r="G426" i="3"/>
  <c r="E426" i="3"/>
  <c r="C426" i="3"/>
  <c r="I425" i="3"/>
  <c r="J425" i="3" s="1"/>
  <c r="G425" i="3"/>
  <c r="E425" i="3"/>
  <c r="C425" i="3"/>
  <c r="I424" i="3"/>
  <c r="G424" i="3"/>
  <c r="H424" i="3" s="1"/>
  <c r="E424" i="3"/>
  <c r="C424" i="3"/>
  <c r="I423" i="3"/>
  <c r="J423" i="3" s="1"/>
  <c r="G423" i="3"/>
  <c r="E423" i="3"/>
  <c r="C423" i="3"/>
  <c r="I422" i="3"/>
  <c r="J422" i="3" s="1"/>
  <c r="G422" i="3"/>
  <c r="E422" i="3"/>
  <c r="C422" i="3"/>
  <c r="I421" i="3"/>
  <c r="G421" i="3"/>
  <c r="H421" i="3" s="1"/>
  <c r="E421" i="3"/>
  <c r="C421" i="3"/>
  <c r="I420" i="3"/>
  <c r="J420" i="3" s="1"/>
  <c r="G420" i="3"/>
  <c r="E420" i="3"/>
  <c r="C420" i="3"/>
  <c r="I419" i="3"/>
  <c r="J419" i="3" s="1"/>
  <c r="G419" i="3"/>
  <c r="E419" i="3"/>
  <c r="C419" i="3"/>
  <c r="I418" i="3"/>
  <c r="G418" i="3"/>
  <c r="H418" i="3" s="1"/>
  <c r="E418" i="3"/>
  <c r="C418" i="3"/>
  <c r="I417" i="3"/>
  <c r="J417" i="3" s="1"/>
  <c r="G417" i="3"/>
  <c r="E417" i="3"/>
  <c r="C417" i="3"/>
  <c r="I416" i="3"/>
  <c r="J416" i="3" s="1"/>
  <c r="G416" i="3"/>
  <c r="E416" i="3"/>
  <c r="C416" i="3"/>
  <c r="I415" i="3"/>
  <c r="G415" i="3"/>
  <c r="H415" i="3" s="1"/>
  <c r="E415" i="3"/>
  <c r="C415" i="3"/>
  <c r="I414" i="3"/>
  <c r="J414" i="3" s="1"/>
  <c r="G414" i="3"/>
  <c r="E414" i="3"/>
  <c r="C414" i="3"/>
  <c r="I413" i="3"/>
  <c r="J413" i="3" s="1"/>
  <c r="G413" i="3"/>
  <c r="E413" i="3"/>
  <c r="C413" i="3"/>
  <c r="I412" i="3"/>
  <c r="G412" i="3"/>
  <c r="H412" i="3" s="1"/>
  <c r="E412" i="3"/>
  <c r="C412" i="3"/>
  <c r="I411" i="3"/>
  <c r="J411" i="3" s="1"/>
  <c r="G411" i="3"/>
  <c r="E411" i="3"/>
  <c r="C411" i="3"/>
  <c r="I410" i="3"/>
  <c r="G410" i="3"/>
  <c r="H410" i="3" s="1"/>
  <c r="E410" i="3"/>
  <c r="C410" i="3"/>
  <c r="I409" i="3"/>
  <c r="J409" i="3" s="1"/>
  <c r="G409" i="3"/>
  <c r="E409" i="3"/>
  <c r="C409" i="3"/>
  <c r="I408" i="3"/>
  <c r="J408" i="3" s="1"/>
  <c r="G408" i="3"/>
  <c r="E408" i="3"/>
  <c r="C408" i="3"/>
  <c r="J407" i="3"/>
  <c r="G407" i="3"/>
  <c r="E407" i="3"/>
  <c r="C407" i="3"/>
  <c r="I406" i="3"/>
  <c r="G406" i="3"/>
  <c r="H406" i="3" s="1"/>
  <c r="E406" i="3"/>
  <c r="C406" i="3"/>
  <c r="I405" i="3"/>
  <c r="G405" i="3"/>
  <c r="E405" i="3"/>
  <c r="F405" i="3" s="1"/>
  <c r="C405" i="3"/>
  <c r="I404" i="3"/>
  <c r="G404" i="3"/>
  <c r="H404" i="3" s="1"/>
  <c r="E404" i="3"/>
  <c r="C404" i="3"/>
  <c r="I403" i="3"/>
  <c r="G403" i="3"/>
  <c r="E403" i="3"/>
  <c r="C403" i="3"/>
  <c r="I402" i="3"/>
  <c r="G402" i="3"/>
  <c r="H402" i="3" s="1"/>
  <c r="E402" i="3"/>
  <c r="C402" i="3"/>
  <c r="I401" i="3"/>
  <c r="G401" i="3"/>
  <c r="E401" i="3"/>
  <c r="F401" i="3" s="1"/>
  <c r="C401" i="3"/>
  <c r="I400" i="3"/>
  <c r="G400" i="3"/>
  <c r="H400" i="3" s="1"/>
  <c r="C400" i="3"/>
  <c r="I399" i="3"/>
  <c r="J399" i="3" s="1"/>
  <c r="G399" i="3"/>
  <c r="E399" i="3"/>
  <c r="C399" i="3"/>
  <c r="I398" i="3"/>
  <c r="J398" i="3" s="1"/>
  <c r="G398" i="3"/>
  <c r="E398" i="3"/>
  <c r="C398" i="3"/>
  <c r="I397" i="3"/>
  <c r="J397" i="3" s="1"/>
  <c r="G397" i="3"/>
  <c r="E397" i="3"/>
  <c r="C397" i="3"/>
  <c r="I396" i="3"/>
  <c r="J396" i="3" s="1"/>
  <c r="G396" i="3"/>
  <c r="E396" i="3"/>
  <c r="C396" i="3"/>
  <c r="I395" i="3"/>
  <c r="G395" i="3"/>
  <c r="H395" i="3" s="1"/>
  <c r="E395" i="3"/>
  <c r="C395" i="3"/>
  <c r="I394" i="3"/>
  <c r="J394" i="3" s="1"/>
  <c r="G394" i="3"/>
  <c r="E394" i="3"/>
  <c r="C394" i="3"/>
  <c r="I393" i="3"/>
  <c r="J393" i="3" s="1"/>
  <c r="G393" i="3"/>
  <c r="E393" i="3"/>
  <c r="C393" i="3"/>
  <c r="I392" i="3"/>
  <c r="J392" i="3" s="1"/>
  <c r="G392" i="3"/>
  <c r="E392" i="3"/>
  <c r="C392" i="3"/>
  <c r="I391" i="3"/>
  <c r="J391" i="3" s="1"/>
  <c r="G391" i="3"/>
  <c r="E391" i="3"/>
  <c r="C391" i="3"/>
  <c r="I390" i="3"/>
  <c r="G390" i="3"/>
  <c r="H390" i="3" s="1"/>
  <c r="E390" i="3"/>
  <c r="C390" i="3"/>
  <c r="I389" i="3"/>
  <c r="J389" i="3" s="1"/>
  <c r="G389" i="3"/>
  <c r="E389" i="3"/>
  <c r="C389" i="3"/>
  <c r="I388" i="3"/>
  <c r="J388" i="3" s="1"/>
  <c r="G388" i="3"/>
  <c r="E388" i="3"/>
  <c r="C388" i="3"/>
  <c r="I387" i="3"/>
  <c r="J387" i="3" s="1"/>
  <c r="G387" i="3"/>
  <c r="E387" i="3"/>
  <c r="C387" i="3"/>
  <c r="I386" i="3"/>
  <c r="J386" i="3" s="1"/>
  <c r="G386" i="3"/>
  <c r="E386" i="3"/>
  <c r="C386" i="3"/>
  <c r="I385" i="3"/>
  <c r="J385" i="3" s="1"/>
  <c r="G385" i="3"/>
  <c r="E385" i="3"/>
  <c r="C385" i="3"/>
  <c r="I384" i="3"/>
  <c r="G384" i="3"/>
  <c r="E384" i="3"/>
  <c r="C384" i="3"/>
  <c r="I383" i="3"/>
  <c r="G383" i="3"/>
  <c r="H383" i="3" s="1"/>
  <c r="E383" i="3"/>
  <c r="F383" i="3" s="1"/>
  <c r="C383" i="3"/>
  <c r="I382" i="3"/>
  <c r="G382" i="3"/>
  <c r="E382" i="3"/>
  <c r="C382" i="3"/>
  <c r="I381" i="3"/>
  <c r="G381" i="3"/>
  <c r="H381" i="3" s="1"/>
  <c r="E381" i="3"/>
  <c r="C381" i="3"/>
  <c r="I380" i="3"/>
  <c r="G380" i="3"/>
  <c r="E380" i="3"/>
  <c r="C380" i="3"/>
  <c r="I379" i="3"/>
  <c r="G379" i="3"/>
  <c r="H379" i="3" s="1"/>
  <c r="E379" i="3"/>
  <c r="C379" i="3"/>
  <c r="I378" i="3"/>
  <c r="G378" i="3"/>
  <c r="E378" i="3"/>
  <c r="C378" i="3"/>
  <c r="I377" i="3"/>
  <c r="J377" i="3" s="1"/>
  <c r="G377" i="3"/>
  <c r="E377" i="3"/>
  <c r="C377" i="3"/>
  <c r="I376" i="3"/>
  <c r="J376" i="3" s="1"/>
  <c r="G376" i="3"/>
  <c r="E376" i="3"/>
  <c r="C376" i="3"/>
  <c r="I375" i="3"/>
  <c r="J375" i="3" s="1"/>
  <c r="G375" i="3"/>
  <c r="E375" i="3"/>
  <c r="C375" i="3"/>
  <c r="I374" i="3"/>
  <c r="J374" i="3" s="1"/>
  <c r="G374" i="3"/>
  <c r="E374" i="3"/>
  <c r="C374" i="3"/>
  <c r="I373" i="3"/>
  <c r="G373" i="3"/>
  <c r="H373" i="3" s="1"/>
  <c r="E373" i="3"/>
  <c r="C373" i="3"/>
  <c r="I372" i="3"/>
  <c r="J372" i="3" s="1"/>
  <c r="G372" i="3"/>
  <c r="E372" i="3"/>
  <c r="C372" i="3"/>
  <c r="I371" i="3"/>
  <c r="J371" i="3" s="1"/>
  <c r="G371" i="3"/>
  <c r="E371" i="3"/>
  <c r="C371" i="3"/>
  <c r="I370" i="3"/>
  <c r="J370" i="3" s="1"/>
  <c r="G370" i="3"/>
  <c r="E370" i="3"/>
  <c r="C370" i="3"/>
  <c r="I369" i="3"/>
  <c r="J369" i="3" s="1"/>
  <c r="G369" i="3"/>
  <c r="E369" i="3"/>
  <c r="C369" i="3"/>
  <c r="I368" i="3"/>
  <c r="G368" i="3"/>
  <c r="E368" i="3"/>
  <c r="C368" i="3"/>
  <c r="I367" i="3"/>
  <c r="J367" i="3" s="1"/>
  <c r="G367" i="3"/>
  <c r="E367" i="3"/>
  <c r="C367" i="3"/>
  <c r="I366" i="3"/>
  <c r="J366" i="3" s="1"/>
  <c r="G366" i="3"/>
  <c r="E366" i="3"/>
  <c r="C366" i="3"/>
  <c r="I365" i="3"/>
  <c r="J365" i="3" s="1"/>
  <c r="G365" i="3"/>
  <c r="E365" i="3"/>
  <c r="C365" i="3"/>
  <c r="I364" i="3"/>
  <c r="J364" i="3" s="1"/>
  <c r="G364" i="3"/>
  <c r="E364" i="3"/>
  <c r="C364" i="3"/>
  <c r="I363" i="3"/>
  <c r="J363" i="3" s="1"/>
  <c r="G363" i="3"/>
  <c r="E363" i="3"/>
  <c r="C363" i="3"/>
  <c r="I362" i="3"/>
  <c r="G362" i="3"/>
  <c r="H362" i="3" s="1"/>
  <c r="E362" i="3"/>
  <c r="C362" i="3"/>
  <c r="I361" i="3"/>
  <c r="G361" i="3"/>
  <c r="H361" i="3" s="1"/>
  <c r="E361" i="3"/>
  <c r="F361" i="3" s="1"/>
  <c r="C361" i="3"/>
  <c r="I360" i="3"/>
  <c r="G360" i="3"/>
  <c r="H360" i="3" s="1"/>
  <c r="E360" i="3"/>
  <c r="C360" i="3"/>
  <c r="I359" i="3"/>
  <c r="G359" i="3"/>
  <c r="H359" i="3" s="1"/>
  <c r="E359" i="3"/>
  <c r="C359" i="3"/>
  <c r="I358" i="3"/>
  <c r="G358" i="3"/>
  <c r="H358" i="3" s="1"/>
  <c r="E358" i="3"/>
  <c r="C358" i="3"/>
  <c r="I357" i="3"/>
  <c r="G357" i="3"/>
  <c r="H357" i="3" s="1"/>
  <c r="E357" i="3"/>
  <c r="C357" i="3"/>
  <c r="I356" i="3"/>
  <c r="G356" i="3"/>
  <c r="H356" i="3" s="1"/>
  <c r="E356" i="3"/>
  <c r="C356" i="3"/>
  <c r="I355" i="3"/>
  <c r="G355" i="3"/>
  <c r="H355" i="3" s="1"/>
  <c r="E355" i="3"/>
  <c r="C355" i="3"/>
  <c r="I354" i="3"/>
  <c r="G354" i="3"/>
  <c r="H354" i="3" s="1"/>
  <c r="E354" i="3"/>
  <c r="F354" i="3" s="1"/>
  <c r="C354" i="3"/>
  <c r="I353" i="3"/>
  <c r="G353" i="3"/>
  <c r="H353" i="3" s="1"/>
  <c r="E353" i="3"/>
  <c r="C353" i="3"/>
  <c r="I352" i="3"/>
  <c r="G352" i="3"/>
  <c r="H352" i="3" s="1"/>
  <c r="E352" i="3"/>
  <c r="C352" i="3"/>
  <c r="I351" i="3"/>
  <c r="G351" i="3"/>
  <c r="H351" i="3" s="1"/>
  <c r="E351" i="3"/>
  <c r="F351" i="3" s="1"/>
  <c r="C351" i="3"/>
  <c r="I350" i="3"/>
  <c r="J350" i="3" s="1"/>
  <c r="G350" i="3"/>
  <c r="E350" i="3"/>
  <c r="C350" i="3"/>
  <c r="I349" i="3"/>
  <c r="J349" i="3" s="1"/>
  <c r="G349" i="3"/>
  <c r="E349" i="3"/>
  <c r="C349" i="3"/>
  <c r="I348" i="3"/>
  <c r="J348" i="3" s="1"/>
  <c r="G348" i="3"/>
  <c r="E348" i="3"/>
  <c r="C348" i="3"/>
  <c r="I347" i="3"/>
  <c r="G347" i="3"/>
  <c r="E347" i="3"/>
  <c r="C347" i="3"/>
  <c r="I346" i="3"/>
  <c r="J346" i="3" s="1"/>
  <c r="H346" i="3"/>
  <c r="E346" i="3"/>
  <c r="C346" i="3"/>
  <c r="I345" i="3"/>
  <c r="J345" i="3" s="1"/>
  <c r="H345" i="3"/>
  <c r="E345" i="3"/>
  <c r="C345" i="3"/>
  <c r="I344" i="3"/>
  <c r="J344" i="3" s="1"/>
  <c r="H344" i="3"/>
  <c r="E344" i="3"/>
  <c r="C344" i="3"/>
  <c r="I343" i="3"/>
  <c r="J343" i="3" s="1"/>
  <c r="H343" i="3"/>
  <c r="E343" i="3"/>
  <c r="C343" i="3"/>
  <c r="I342" i="3"/>
  <c r="J342" i="3" s="1"/>
  <c r="E342" i="3"/>
  <c r="C342" i="3"/>
  <c r="I341" i="3"/>
  <c r="J341" i="3" s="1"/>
  <c r="G341" i="3"/>
  <c r="E341" i="3"/>
  <c r="C341" i="3"/>
  <c r="I340" i="3"/>
  <c r="J340" i="3" s="1"/>
  <c r="G340" i="3"/>
  <c r="E340" i="3"/>
  <c r="C340" i="3"/>
  <c r="I339" i="3"/>
  <c r="J339" i="3" s="1"/>
  <c r="G339" i="3"/>
  <c r="E339" i="3"/>
  <c r="C339" i="3"/>
  <c r="I338" i="3"/>
  <c r="G338" i="3"/>
  <c r="H338" i="3" s="1"/>
  <c r="E338" i="3"/>
  <c r="C338" i="3"/>
  <c r="I337" i="3"/>
  <c r="J337" i="3" s="1"/>
  <c r="G337" i="3"/>
  <c r="E337" i="3"/>
  <c r="C337" i="3"/>
  <c r="I336" i="3"/>
  <c r="J336" i="3" s="1"/>
  <c r="G336" i="3"/>
  <c r="E336" i="3"/>
  <c r="C336" i="3"/>
  <c r="I335" i="3"/>
  <c r="J335" i="3" s="1"/>
  <c r="G335" i="3"/>
  <c r="E335" i="3"/>
  <c r="C335" i="3"/>
  <c r="I334" i="3"/>
  <c r="G334" i="3"/>
  <c r="H334" i="3" s="1"/>
  <c r="E334" i="3"/>
  <c r="C334" i="3"/>
  <c r="I333" i="3"/>
  <c r="J333" i="3" s="1"/>
  <c r="G333" i="3"/>
  <c r="E333" i="3"/>
  <c r="C333" i="3"/>
  <c r="I332" i="3"/>
  <c r="G332" i="3"/>
  <c r="H332" i="3" s="1"/>
  <c r="E332" i="3"/>
  <c r="C332" i="3"/>
  <c r="I331" i="3"/>
  <c r="J331" i="3" s="1"/>
  <c r="G331" i="3"/>
  <c r="E331" i="3"/>
  <c r="C331" i="3"/>
  <c r="I330" i="3"/>
  <c r="J330" i="3" s="1"/>
  <c r="G330" i="3"/>
  <c r="E330" i="3"/>
  <c r="C330" i="3"/>
  <c r="I329" i="3"/>
  <c r="J329" i="3" s="1"/>
  <c r="G329" i="3"/>
  <c r="E329" i="3"/>
  <c r="C329" i="3"/>
  <c r="I328" i="3"/>
  <c r="G328" i="3"/>
  <c r="E328" i="3"/>
  <c r="C328" i="3"/>
  <c r="I327" i="3"/>
  <c r="J327" i="3" s="1"/>
  <c r="G327" i="3"/>
  <c r="E327" i="3"/>
  <c r="C327" i="3"/>
  <c r="I326" i="3"/>
  <c r="J326" i="3" s="1"/>
  <c r="G326" i="3"/>
  <c r="E326" i="3"/>
  <c r="C326" i="3"/>
  <c r="I325" i="3"/>
  <c r="J325" i="3" s="1"/>
  <c r="G325" i="3"/>
  <c r="E325" i="3"/>
  <c r="C325" i="3"/>
  <c r="I324" i="3"/>
  <c r="J324" i="3" s="1"/>
  <c r="G324" i="3"/>
  <c r="E324" i="3"/>
  <c r="C324" i="3"/>
  <c r="I323" i="3"/>
  <c r="J323" i="3" s="1"/>
  <c r="G323" i="3"/>
  <c r="E323" i="3"/>
  <c r="C323" i="3"/>
  <c r="I322" i="3"/>
  <c r="J322" i="3" s="1"/>
  <c r="G322" i="3"/>
  <c r="E322" i="3"/>
  <c r="C322" i="3"/>
  <c r="I321" i="3"/>
  <c r="J321" i="3" s="1"/>
  <c r="G321" i="3"/>
  <c r="E321" i="3"/>
  <c r="C321" i="3"/>
  <c r="I320" i="3"/>
  <c r="J320" i="3" s="1"/>
  <c r="G320" i="3"/>
  <c r="E320" i="3"/>
  <c r="C320" i="3"/>
  <c r="I319" i="3"/>
  <c r="J319" i="3" s="1"/>
  <c r="G319" i="3"/>
  <c r="E319" i="3"/>
  <c r="C319" i="3"/>
  <c r="I318" i="3"/>
  <c r="J318" i="3" s="1"/>
  <c r="G318" i="3"/>
  <c r="E318" i="3"/>
  <c r="C318" i="3"/>
  <c r="I317" i="3"/>
  <c r="J317" i="3" s="1"/>
  <c r="G317" i="3"/>
  <c r="E317" i="3"/>
  <c r="C317" i="3"/>
  <c r="I316" i="3"/>
  <c r="J316" i="3" s="1"/>
  <c r="G316" i="3"/>
  <c r="E316" i="3"/>
  <c r="C316" i="3"/>
  <c r="I315" i="3"/>
  <c r="J315" i="3" s="1"/>
  <c r="G315" i="3"/>
  <c r="E315" i="3"/>
  <c r="C315" i="3"/>
  <c r="I314" i="3"/>
  <c r="J314" i="3" s="1"/>
  <c r="G314" i="3"/>
  <c r="E314" i="3"/>
  <c r="C314" i="3"/>
  <c r="I313" i="3"/>
  <c r="J313" i="3" s="1"/>
  <c r="G313" i="3"/>
  <c r="E313" i="3"/>
  <c r="C313" i="3"/>
  <c r="I312" i="3"/>
  <c r="J312" i="3" s="1"/>
  <c r="G312" i="3"/>
  <c r="E312" i="3"/>
  <c r="C312" i="3"/>
  <c r="I311" i="3"/>
  <c r="J311" i="3" s="1"/>
  <c r="G311" i="3"/>
  <c r="E311" i="3"/>
  <c r="C311" i="3"/>
  <c r="I310" i="3"/>
  <c r="J310" i="3" s="1"/>
  <c r="G310" i="3"/>
  <c r="E310" i="3"/>
  <c r="C310" i="3"/>
  <c r="I309" i="3"/>
  <c r="J309" i="3" s="1"/>
  <c r="G309" i="3"/>
  <c r="E309" i="3"/>
  <c r="C309" i="3"/>
  <c r="I308" i="3"/>
  <c r="J308" i="3" s="1"/>
  <c r="G308" i="3"/>
  <c r="E308" i="3"/>
  <c r="C308" i="3"/>
  <c r="I307" i="3"/>
  <c r="J307" i="3" s="1"/>
  <c r="G307" i="3"/>
  <c r="E307" i="3"/>
  <c r="C307" i="3"/>
  <c r="I306" i="3"/>
  <c r="J306" i="3" s="1"/>
  <c r="G306" i="3"/>
  <c r="E306" i="3"/>
  <c r="C306" i="3"/>
  <c r="I305" i="3"/>
  <c r="J305" i="3" s="1"/>
  <c r="G305" i="3"/>
  <c r="E305" i="3"/>
  <c r="C305" i="3"/>
  <c r="I304" i="3"/>
  <c r="J304" i="3" s="1"/>
  <c r="G304" i="3"/>
  <c r="E304" i="3"/>
  <c r="C304" i="3"/>
  <c r="I303" i="3"/>
  <c r="G303" i="3"/>
  <c r="H303" i="3" s="1"/>
  <c r="E303" i="3"/>
  <c r="C303" i="3"/>
  <c r="I302" i="3"/>
  <c r="J302" i="3" s="1"/>
  <c r="G302" i="3"/>
  <c r="E302" i="3"/>
  <c r="C302" i="3"/>
  <c r="I301" i="3"/>
  <c r="J301" i="3" s="1"/>
  <c r="G301" i="3"/>
  <c r="E301" i="3"/>
  <c r="C301" i="3"/>
  <c r="I300" i="3"/>
  <c r="J300" i="3" s="1"/>
  <c r="G300" i="3"/>
  <c r="E300" i="3"/>
  <c r="C300" i="3"/>
  <c r="I299" i="3"/>
  <c r="G299" i="3"/>
  <c r="E299" i="3"/>
  <c r="C299" i="3"/>
  <c r="I298" i="3"/>
  <c r="G298" i="3"/>
  <c r="H298" i="3" s="1"/>
  <c r="E298" i="3"/>
  <c r="F298" i="3" s="1"/>
  <c r="C298" i="3"/>
  <c r="I297" i="3"/>
  <c r="J297" i="3" s="1"/>
  <c r="G297" i="3"/>
  <c r="E297" i="3"/>
  <c r="C297" i="3"/>
  <c r="I296" i="3"/>
  <c r="J296" i="3" s="1"/>
  <c r="G296" i="3"/>
  <c r="E296" i="3"/>
  <c r="C296" i="3"/>
  <c r="I295" i="3"/>
  <c r="G295" i="3"/>
  <c r="H295" i="3" s="1"/>
  <c r="E295" i="3"/>
  <c r="C295" i="3"/>
  <c r="I294" i="3"/>
  <c r="J294" i="3" s="1"/>
  <c r="E294" i="3"/>
  <c r="C294" i="3"/>
  <c r="I293" i="3"/>
  <c r="J293" i="3" s="1"/>
  <c r="G293" i="3"/>
  <c r="H294" i="3" s="1"/>
  <c r="E293" i="3"/>
  <c r="C293" i="3"/>
  <c r="I292" i="3"/>
  <c r="J292" i="3" s="1"/>
  <c r="G292" i="3"/>
  <c r="E292" i="3"/>
  <c r="C292" i="3"/>
  <c r="I291" i="3"/>
  <c r="J291" i="3" s="1"/>
  <c r="H291" i="3"/>
  <c r="E291" i="3"/>
  <c r="C291" i="3"/>
  <c r="I290" i="3"/>
  <c r="J290" i="3" s="1"/>
  <c r="E290" i="3"/>
  <c r="C290" i="3"/>
  <c r="I289" i="3"/>
  <c r="J289" i="3" s="1"/>
  <c r="G289" i="3"/>
  <c r="H290" i="3" s="1"/>
  <c r="E289" i="3"/>
  <c r="C289" i="3"/>
  <c r="I288" i="3"/>
  <c r="J288" i="3" s="1"/>
  <c r="G288" i="3"/>
  <c r="E288" i="3"/>
  <c r="C288" i="3"/>
  <c r="I287" i="3"/>
  <c r="J287" i="3" s="1"/>
  <c r="G287" i="3"/>
  <c r="E287" i="3"/>
  <c r="C287" i="3"/>
  <c r="I286" i="3"/>
  <c r="G286" i="3"/>
  <c r="H286" i="3" s="1"/>
  <c r="E286" i="3"/>
  <c r="C286" i="3"/>
  <c r="I285" i="3"/>
  <c r="G285" i="3"/>
  <c r="H285" i="3" s="1"/>
  <c r="E285" i="3"/>
  <c r="F285" i="3" s="1"/>
  <c r="C285" i="3"/>
  <c r="I284" i="3"/>
  <c r="J284" i="3" s="1"/>
  <c r="G284" i="3"/>
  <c r="E284" i="3"/>
  <c r="C284" i="3"/>
  <c r="I283" i="3"/>
  <c r="J283" i="3" s="1"/>
  <c r="G283" i="3"/>
  <c r="E283" i="3"/>
  <c r="C283" i="3"/>
  <c r="I282" i="3"/>
  <c r="J282" i="3" s="1"/>
  <c r="G282" i="3"/>
  <c r="E282" i="3"/>
  <c r="C282" i="3"/>
  <c r="I281" i="3"/>
  <c r="G281" i="3"/>
  <c r="E281" i="3"/>
  <c r="C281" i="3"/>
  <c r="I280" i="3"/>
  <c r="J280" i="3" s="1"/>
  <c r="G280" i="3"/>
  <c r="E280" i="3"/>
  <c r="C280" i="3"/>
  <c r="I279" i="3"/>
  <c r="J279" i="3" s="1"/>
  <c r="G279" i="3"/>
  <c r="E279" i="3"/>
  <c r="C279" i="3"/>
  <c r="I278" i="3"/>
  <c r="J278" i="3" s="1"/>
  <c r="G278" i="3"/>
  <c r="E278" i="3"/>
  <c r="C278" i="3"/>
  <c r="I277" i="3"/>
  <c r="J277" i="3" s="1"/>
  <c r="G277" i="3"/>
  <c r="E277" i="3"/>
  <c r="C277" i="3"/>
  <c r="I276" i="3"/>
  <c r="J276" i="3" s="1"/>
  <c r="G276" i="3"/>
  <c r="E276" i="3"/>
  <c r="C276" i="3"/>
  <c r="I275" i="3"/>
  <c r="J275" i="3" s="1"/>
  <c r="G275" i="3"/>
  <c r="E275" i="3"/>
  <c r="C275" i="3"/>
  <c r="I274" i="3"/>
  <c r="J274" i="3" s="1"/>
  <c r="G274" i="3"/>
  <c r="E274" i="3"/>
  <c r="C274" i="3"/>
  <c r="I273" i="3"/>
  <c r="J273" i="3" s="1"/>
  <c r="G273" i="3"/>
  <c r="E273" i="3"/>
  <c r="C273" i="3"/>
  <c r="I272" i="3"/>
  <c r="G272" i="3"/>
  <c r="H272" i="3" s="1"/>
  <c r="E272" i="3"/>
  <c r="C272" i="3"/>
  <c r="I271" i="3"/>
  <c r="J271" i="3" s="1"/>
  <c r="G271" i="3"/>
  <c r="E271" i="3"/>
  <c r="C271" i="3"/>
  <c r="J270" i="3"/>
  <c r="G270" i="3"/>
  <c r="E270" i="3"/>
  <c r="C270" i="3"/>
  <c r="J269" i="3"/>
  <c r="G269" i="3"/>
  <c r="E269" i="3"/>
  <c r="C269" i="3"/>
  <c r="G268" i="3"/>
  <c r="H268" i="3" s="1"/>
  <c r="E268" i="3"/>
  <c r="C268" i="3"/>
  <c r="J267" i="3"/>
  <c r="G267" i="3"/>
  <c r="E267" i="3"/>
  <c r="C267" i="3"/>
  <c r="I266" i="3"/>
  <c r="G266" i="3"/>
  <c r="H266" i="3" s="1"/>
  <c r="E266" i="3"/>
  <c r="C266" i="3"/>
  <c r="I265" i="3"/>
  <c r="J265" i="3" s="1"/>
  <c r="G265" i="3"/>
  <c r="E265" i="3"/>
  <c r="C265" i="3"/>
  <c r="I264" i="3"/>
  <c r="J264" i="3" s="1"/>
  <c r="G264" i="3"/>
  <c r="E264" i="3"/>
  <c r="C264" i="3"/>
  <c r="I263" i="3"/>
  <c r="J263" i="3" s="1"/>
  <c r="G263" i="3"/>
  <c r="E263" i="3"/>
  <c r="C263" i="3"/>
  <c r="I262" i="3"/>
  <c r="J262" i="3" s="1"/>
  <c r="G262" i="3"/>
  <c r="E262" i="3"/>
  <c r="C262" i="3"/>
  <c r="I261" i="3"/>
  <c r="J261" i="3" s="1"/>
  <c r="G261" i="3"/>
  <c r="E261" i="3"/>
  <c r="C261" i="3"/>
  <c r="I260" i="3"/>
  <c r="J260" i="3" s="1"/>
  <c r="G260" i="3"/>
  <c r="E260" i="3"/>
  <c r="C260" i="3"/>
  <c r="I259" i="3"/>
  <c r="J259" i="3" s="1"/>
  <c r="G259" i="3"/>
  <c r="E259" i="3"/>
  <c r="C259" i="3"/>
  <c r="I258" i="3"/>
  <c r="J258" i="3" s="1"/>
  <c r="G258" i="3"/>
  <c r="E258" i="3"/>
  <c r="C258" i="3"/>
  <c r="I257" i="3"/>
  <c r="E257" i="3"/>
  <c r="I256" i="3"/>
  <c r="J256" i="3" s="1"/>
  <c r="G256" i="3"/>
  <c r="E256" i="3"/>
  <c r="C256" i="3"/>
  <c r="I255" i="3"/>
  <c r="J255" i="3" s="1"/>
  <c r="G255" i="3"/>
  <c r="E255" i="3"/>
  <c r="C255" i="3"/>
  <c r="I254" i="3"/>
  <c r="J254" i="3" s="1"/>
  <c r="G254" i="3"/>
  <c r="E254" i="3"/>
  <c r="C254" i="3"/>
  <c r="I253" i="3"/>
  <c r="J253" i="3" s="1"/>
  <c r="G253" i="3"/>
  <c r="E253" i="3"/>
  <c r="C253" i="3"/>
  <c r="I252" i="3"/>
  <c r="J252" i="3" s="1"/>
  <c r="G252" i="3"/>
  <c r="E252" i="3"/>
  <c r="C252" i="3"/>
  <c r="I251" i="3"/>
  <c r="J251" i="3" s="1"/>
  <c r="G251" i="3"/>
  <c r="E251" i="3"/>
  <c r="C251" i="3"/>
  <c r="I250" i="3"/>
  <c r="J250" i="3" s="1"/>
  <c r="G250" i="3"/>
  <c r="E250" i="3"/>
  <c r="C250" i="3"/>
  <c r="I249" i="3"/>
  <c r="J249" i="3" s="1"/>
  <c r="G249" i="3"/>
  <c r="E249" i="3"/>
  <c r="C249" i="3"/>
  <c r="I248" i="3"/>
  <c r="J248" i="3" s="1"/>
  <c r="G248" i="3"/>
  <c r="E248" i="3"/>
  <c r="C248" i="3"/>
  <c r="I247" i="3"/>
  <c r="J247" i="3" s="1"/>
  <c r="G247" i="3"/>
  <c r="E247" i="3"/>
  <c r="C247" i="3"/>
  <c r="I246" i="3"/>
  <c r="J246" i="3" s="1"/>
  <c r="G246" i="3"/>
  <c r="E246" i="3"/>
  <c r="C246" i="3"/>
  <c r="I245" i="3"/>
  <c r="J245" i="3" s="1"/>
  <c r="G245" i="3"/>
  <c r="E245" i="3"/>
  <c r="C245" i="3"/>
  <c r="I244" i="3"/>
  <c r="J244" i="3" s="1"/>
  <c r="G244" i="3"/>
  <c r="E244" i="3"/>
  <c r="C244" i="3"/>
  <c r="I243" i="3"/>
  <c r="J243" i="3" s="1"/>
  <c r="G243" i="3"/>
  <c r="E243" i="3"/>
  <c r="C243" i="3"/>
  <c r="I242" i="3"/>
  <c r="J242" i="3" s="1"/>
  <c r="G242" i="3"/>
  <c r="E242" i="3"/>
  <c r="C242" i="3"/>
  <c r="I241" i="3"/>
  <c r="J241" i="3" s="1"/>
  <c r="G241" i="3"/>
  <c r="E241" i="3"/>
  <c r="C241" i="3"/>
  <c r="I240" i="3"/>
  <c r="J240" i="3" s="1"/>
  <c r="G240" i="3"/>
  <c r="E240" i="3"/>
  <c r="C240" i="3"/>
  <c r="I239" i="3"/>
  <c r="J239" i="3" s="1"/>
  <c r="G239" i="3"/>
  <c r="E239" i="3"/>
  <c r="C239" i="3"/>
  <c r="I238" i="3"/>
  <c r="J238" i="3" s="1"/>
  <c r="G238" i="3"/>
  <c r="E238" i="3"/>
  <c r="C238" i="3"/>
  <c r="I237" i="3"/>
  <c r="J237" i="3" s="1"/>
  <c r="G237" i="3"/>
  <c r="E237" i="3"/>
  <c r="C237" i="3"/>
  <c r="I236" i="3"/>
  <c r="J236" i="3" s="1"/>
  <c r="G236" i="3"/>
  <c r="E236" i="3"/>
  <c r="C236" i="3"/>
  <c r="I235" i="3"/>
  <c r="G235" i="3"/>
  <c r="E235" i="3"/>
  <c r="C235" i="3"/>
  <c r="I234" i="3"/>
  <c r="J234" i="3" s="1"/>
  <c r="G234" i="3"/>
  <c r="E234" i="3"/>
  <c r="C234" i="3"/>
  <c r="I233" i="3"/>
  <c r="J233" i="3" s="1"/>
  <c r="G233" i="3"/>
  <c r="E233" i="3"/>
  <c r="C233" i="3"/>
  <c r="I232" i="3"/>
  <c r="J232" i="3" s="1"/>
  <c r="G232" i="3"/>
  <c r="E232" i="3"/>
  <c r="C232" i="3"/>
  <c r="I231" i="3"/>
  <c r="G231" i="3"/>
  <c r="H231" i="3" s="1"/>
  <c r="E231" i="3"/>
  <c r="C231" i="3"/>
  <c r="I230" i="3"/>
  <c r="G230" i="3"/>
  <c r="H230" i="3" s="1"/>
  <c r="E230" i="3"/>
  <c r="F230" i="3" s="1"/>
  <c r="C230" i="3"/>
  <c r="I229" i="3"/>
  <c r="G229" i="3"/>
  <c r="H229" i="3" s="1"/>
  <c r="E229" i="3"/>
  <c r="C229" i="3"/>
  <c r="I228" i="3"/>
  <c r="G228" i="3"/>
  <c r="H228" i="3" s="1"/>
  <c r="E228" i="3"/>
  <c r="C228" i="3"/>
  <c r="I227" i="3"/>
  <c r="G227" i="3"/>
  <c r="E227" i="3"/>
  <c r="C227" i="3"/>
  <c r="I226" i="3"/>
  <c r="G226" i="3"/>
  <c r="H226" i="3" s="1"/>
  <c r="E226" i="3"/>
  <c r="C226" i="3"/>
  <c r="I225" i="3"/>
  <c r="J225" i="3" s="1"/>
  <c r="G225" i="3"/>
  <c r="E225" i="3"/>
  <c r="C225" i="3"/>
  <c r="I224" i="3"/>
  <c r="J224" i="3" s="1"/>
  <c r="G224" i="3"/>
  <c r="E224" i="3"/>
  <c r="C224" i="3"/>
  <c r="I223" i="3"/>
  <c r="G223" i="3"/>
  <c r="H223" i="3" s="1"/>
  <c r="E223" i="3"/>
  <c r="C223" i="3"/>
  <c r="I222" i="3"/>
  <c r="J222" i="3" s="1"/>
  <c r="G222" i="3"/>
  <c r="E222" i="3"/>
  <c r="C222" i="3"/>
  <c r="I221" i="3"/>
  <c r="J221" i="3" s="1"/>
  <c r="G221" i="3"/>
  <c r="E221" i="3"/>
  <c r="C221" i="3"/>
  <c r="I220" i="3"/>
  <c r="G220" i="3"/>
  <c r="H220" i="3" s="1"/>
  <c r="E220" i="3"/>
  <c r="C220" i="3"/>
  <c r="I219" i="3"/>
  <c r="J219" i="3" s="1"/>
  <c r="G219" i="3"/>
  <c r="E219" i="3"/>
  <c r="C219" i="3"/>
  <c r="I218" i="3"/>
  <c r="J218" i="3" s="1"/>
  <c r="G218" i="3"/>
  <c r="E218" i="3"/>
  <c r="C218" i="3"/>
  <c r="I217" i="3"/>
  <c r="G217" i="3"/>
  <c r="H217" i="3" s="1"/>
  <c r="E217" i="3"/>
  <c r="C217" i="3"/>
  <c r="I216" i="3"/>
  <c r="G216" i="3"/>
  <c r="H216" i="3" s="1"/>
  <c r="E216" i="3"/>
  <c r="F216" i="3" s="1"/>
  <c r="C216" i="3"/>
  <c r="I215" i="3"/>
  <c r="J215" i="3" s="1"/>
  <c r="G215" i="3"/>
  <c r="E215" i="3"/>
  <c r="C215" i="3"/>
  <c r="I214" i="3"/>
  <c r="J214" i="3" s="1"/>
  <c r="G214" i="3"/>
  <c r="E214" i="3"/>
  <c r="C214" i="3"/>
  <c r="I213" i="3"/>
  <c r="J213" i="3" s="1"/>
  <c r="G213" i="3"/>
  <c r="E213" i="3"/>
  <c r="C213" i="3"/>
  <c r="I212" i="3"/>
  <c r="J212" i="3" s="1"/>
  <c r="G212" i="3"/>
  <c r="E212" i="3"/>
  <c r="C212" i="3"/>
  <c r="I211" i="3"/>
  <c r="J211" i="3" s="1"/>
  <c r="G211" i="3"/>
  <c r="E211" i="3"/>
  <c r="C211" i="3"/>
  <c r="I210" i="3"/>
  <c r="J210" i="3" s="1"/>
  <c r="G210" i="3"/>
  <c r="E210" i="3"/>
  <c r="C210" i="3"/>
  <c r="I209" i="3"/>
  <c r="G209" i="3"/>
  <c r="H209" i="3" s="1"/>
  <c r="E209" i="3"/>
  <c r="C209" i="3"/>
  <c r="I208" i="3"/>
  <c r="J208" i="3" s="1"/>
  <c r="G208" i="3"/>
  <c r="E208" i="3"/>
  <c r="C208" i="3"/>
  <c r="I207" i="3"/>
  <c r="J207" i="3" s="1"/>
  <c r="G207" i="3"/>
  <c r="E207" i="3"/>
  <c r="C207" i="3"/>
  <c r="I206" i="3"/>
  <c r="J206" i="3" s="1"/>
  <c r="G206" i="3"/>
  <c r="E206" i="3"/>
  <c r="C206" i="3"/>
  <c r="I205" i="3"/>
  <c r="G205" i="3"/>
  <c r="H205" i="3" s="1"/>
  <c r="E205" i="3"/>
  <c r="C205" i="3"/>
  <c r="I204" i="3"/>
  <c r="G204" i="3"/>
  <c r="E204" i="3"/>
  <c r="C204" i="3"/>
  <c r="I203" i="3"/>
  <c r="G203" i="3"/>
  <c r="H203" i="3" s="1"/>
  <c r="E203" i="3"/>
  <c r="F203" i="3" s="1"/>
  <c r="C203" i="3"/>
  <c r="I202" i="3"/>
  <c r="J202" i="3" s="1"/>
  <c r="G202" i="3"/>
  <c r="E202" i="3"/>
  <c r="C202" i="3"/>
  <c r="I201" i="3"/>
  <c r="G201" i="3"/>
  <c r="H201" i="3" s="1"/>
  <c r="E201" i="3"/>
  <c r="C201" i="3"/>
  <c r="I200" i="3"/>
  <c r="J200" i="3" s="1"/>
  <c r="G200" i="3"/>
  <c r="E200" i="3"/>
  <c r="C200" i="3"/>
  <c r="I199" i="3"/>
  <c r="J199" i="3" s="1"/>
  <c r="G199" i="3"/>
  <c r="E199" i="3"/>
  <c r="C199" i="3"/>
  <c r="I198" i="3"/>
  <c r="J198" i="3" s="1"/>
  <c r="G198" i="3"/>
  <c r="E198" i="3"/>
  <c r="C198" i="3"/>
  <c r="I197" i="3"/>
  <c r="J197" i="3" s="1"/>
  <c r="G197" i="3"/>
  <c r="E197" i="3"/>
  <c r="C197" i="3"/>
  <c r="I196" i="3"/>
  <c r="J196" i="3" s="1"/>
  <c r="G196" i="3"/>
  <c r="E196" i="3"/>
  <c r="C196" i="3"/>
  <c r="I195" i="3"/>
  <c r="J195" i="3" s="1"/>
  <c r="G195" i="3"/>
  <c r="E195" i="3"/>
  <c r="C195" i="3"/>
  <c r="I194" i="3"/>
  <c r="J194" i="3" s="1"/>
  <c r="G194" i="3"/>
  <c r="E194" i="3"/>
  <c r="C194" i="3"/>
  <c r="I193" i="3"/>
  <c r="J193" i="3" s="1"/>
  <c r="G193" i="3"/>
  <c r="E193" i="3"/>
  <c r="C193" i="3"/>
  <c r="I192" i="3"/>
  <c r="J192" i="3" s="1"/>
  <c r="G192" i="3"/>
  <c r="E192" i="3"/>
  <c r="C192" i="3"/>
  <c r="I191" i="3"/>
  <c r="J191" i="3" s="1"/>
  <c r="G191" i="3"/>
  <c r="E191" i="3"/>
  <c r="C191" i="3"/>
  <c r="I190" i="3"/>
  <c r="G190" i="3"/>
  <c r="H190" i="3" s="1"/>
  <c r="E190" i="3"/>
  <c r="C190" i="3"/>
  <c r="I189" i="3"/>
  <c r="J189" i="3" s="1"/>
  <c r="G189" i="3"/>
  <c r="E189" i="3"/>
  <c r="C189" i="3"/>
  <c r="I188" i="3"/>
  <c r="J188" i="3" s="1"/>
  <c r="G188" i="3"/>
  <c r="E188" i="3"/>
  <c r="C188" i="3"/>
  <c r="I187" i="3"/>
  <c r="G187" i="3"/>
  <c r="H187" i="3" s="1"/>
  <c r="E187" i="3"/>
  <c r="C187" i="3"/>
  <c r="I186" i="3"/>
  <c r="G186" i="3"/>
  <c r="H186" i="3" s="1"/>
  <c r="E186" i="3"/>
  <c r="F186" i="3" s="1"/>
  <c r="C186" i="3"/>
  <c r="I185" i="3"/>
  <c r="G185" i="3"/>
  <c r="H185" i="3" s="1"/>
  <c r="E185" i="3"/>
  <c r="C185" i="3"/>
  <c r="I184" i="3"/>
  <c r="J184" i="3" s="1"/>
  <c r="G184" i="3"/>
  <c r="E184" i="3"/>
  <c r="C184" i="3"/>
  <c r="I183" i="3"/>
  <c r="J183" i="3" s="1"/>
  <c r="G183" i="3"/>
  <c r="E183" i="3"/>
  <c r="C183" i="3"/>
  <c r="I182" i="3"/>
  <c r="J182" i="3" s="1"/>
  <c r="G182" i="3"/>
  <c r="E182" i="3"/>
  <c r="C182" i="3"/>
  <c r="I181" i="3"/>
  <c r="G181" i="3"/>
  <c r="H181" i="3" s="1"/>
  <c r="E181" i="3"/>
  <c r="C181" i="3"/>
  <c r="I180" i="3"/>
  <c r="J180" i="3" s="1"/>
  <c r="G180" i="3"/>
  <c r="E180" i="3"/>
  <c r="C180" i="3"/>
  <c r="I179" i="3"/>
  <c r="J179" i="3" s="1"/>
  <c r="G179" i="3"/>
  <c r="E179" i="3"/>
  <c r="C179" i="3"/>
  <c r="I178" i="3"/>
  <c r="J178" i="3" s="1"/>
  <c r="G178" i="3"/>
  <c r="E178" i="3"/>
  <c r="C178" i="3"/>
  <c r="I177" i="3"/>
  <c r="G177" i="3"/>
  <c r="H177" i="3" s="1"/>
  <c r="E177" i="3"/>
  <c r="C177" i="3"/>
  <c r="I176" i="3"/>
  <c r="G176" i="3"/>
  <c r="H176" i="3" s="1"/>
  <c r="E176" i="3"/>
  <c r="F176" i="3" s="1"/>
  <c r="C176" i="3"/>
  <c r="I175" i="3"/>
  <c r="J175" i="3" s="1"/>
  <c r="G175" i="3"/>
  <c r="E175" i="3"/>
  <c r="C175" i="3"/>
  <c r="I174" i="3"/>
  <c r="J174" i="3" s="1"/>
  <c r="G174" i="3"/>
  <c r="E174" i="3"/>
  <c r="C174" i="3"/>
  <c r="I173" i="3"/>
  <c r="J173" i="3" s="1"/>
  <c r="G173" i="3"/>
  <c r="E173" i="3"/>
  <c r="C173" i="3"/>
  <c r="I172" i="3"/>
  <c r="J172" i="3" s="1"/>
  <c r="G172" i="3"/>
  <c r="E172" i="3"/>
  <c r="C172" i="3"/>
  <c r="I171" i="3"/>
  <c r="J171" i="3" s="1"/>
  <c r="G171" i="3"/>
  <c r="E171" i="3"/>
  <c r="C171" i="3"/>
  <c r="I170" i="3"/>
  <c r="J170" i="3" s="1"/>
  <c r="G170" i="3"/>
  <c r="E170" i="3"/>
  <c r="C170" i="3"/>
  <c r="I169" i="3"/>
  <c r="J169" i="3" s="1"/>
  <c r="G169" i="3"/>
  <c r="E169" i="3"/>
  <c r="C169" i="3"/>
  <c r="I168" i="3"/>
  <c r="G168" i="3"/>
  <c r="H168" i="3" s="1"/>
  <c r="E168" i="3"/>
  <c r="C168" i="3"/>
  <c r="I167" i="3"/>
  <c r="J167" i="3" s="1"/>
  <c r="C167" i="3"/>
  <c r="I166" i="3"/>
  <c r="J166" i="3" s="1"/>
  <c r="G166" i="3"/>
  <c r="E166" i="3"/>
  <c r="C166" i="3"/>
  <c r="I165" i="3"/>
  <c r="J165" i="3" s="1"/>
  <c r="G165" i="3"/>
  <c r="E165" i="3"/>
  <c r="C165" i="3"/>
  <c r="I164" i="3"/>
  <c r="J164" i="3" s="1"/>
  <c r="G164" i="3"/>
  <c r="E164" i="3"/>
  <c r="C164" i="3"/>
  <c r="I163" i="3"/>
  <c r="J163" i="3" s="1"/>
  <c r="G163" i="3"/>
  <c r="E163" i="3"/>
  <c r="C163" i="3"/>
  <c r="I162" i="3"/>
  <c r="J162" i="3" s="1"/>
  <c r="G162" i="3"/>
  <c r="E162" i="3"/>
  <c r="C162" i="3"/>
  <c r="I161" i="3"/>
  <c r="J161" i="3" s="1"/>
  <c r="G161" i="3"/>
  <c r="E161" i="3"/>
  <c r="C161" i="3"/>
  <c r="I160" i="3"/>
  <c r="J160" i="3" s="1"/>
  <c r="G160" i="3"/>
  <c r="E160" i="3"/>
  <c r="C160" i="3"/>
  <c r="I159" i="3"/>
  <c r="J159" i="3" s="1"/>
  <c r="G159" i="3"/>
  <c r="E159" i="3"/>
  <c r="C159" i="3"/>
  <c r="I158" i="3"/>
  <c r="J158" i="3" s="1"/>
  <c r="G158" i="3"/>
  <c r="E158" i="3"/>
  <c r="C158" i="3"/>
  <c r="I157" i="3"/>
  <c r="J157" i="3" s="1"/>
  <c r="G157" i="3"/>
  <c r="E157" i="3"/>
  <c r="C157" i="3"/>
  <c r="I156" i="3"/>
  <c r="J156" i="3" s="1"/>
  <c r="G156" i="3"/>
  <c r="E156" i="3"/>
  <c r="C156" i="3"/>
  <c r="I155" i="3"/>
  <c r="J155" i="3" s="1"/>
  <c r="G155" i="3"/>
  <c r="E155" i="3"/>
  <c r="C155" i="3"/>
  <c r="I154" i="3"/>
  <c r="J154" i="3" s="1"/>
  <c r="G154" i="3"/>
  <c r="E154" i="3"/>
  <c r="C154" i="3"/>
  <c r="I153" i="3"/>
  <c r="J153" i="3" s="1"/>
  <c r="G153" i="3"/>
  <c r="E153" i="3"/>
  <c r="C153" i="3"/>
  <c r="I152" i="3"/>
  <c r="J152" i="3" s="1"/>
  <c r="G152" i="3"/>
  <c r="E152" i="3"/>
  <c r="C152" i="3"/>
  <c r="I151" i="3"/>
  <c r="J151" i="3" s="1"/>
  <c r="G151" i="3"/>
  <c r="E151" i="3"/>
  <c r="C151" i="3"/>
  <c r="I150" i="3"/>
  <c r="J150" i="3" s="1"/>
  <c r="G150" i="3"/>
  <c r="E150" i="3"/>
  <c r="C150" i="3"/>
  <c r="I149" i="3"/>
  <c r="J149" i="3" s="1"/>
  <c r="G149" i="3"/>
  <c r="E149" i="3"/>
  <c r="C149" i="3"/>
  <c r="I148" i="3"/>
  <c r="J148" i="3" s="1"/>
  <c r="G148" i="3"/>
  <c r="E148" i="3"/>
  <c r="C148" i="3"/>
  <c r="I147" i="3"/>
  <c r="J147" i="3" s="1"/>
  <c r="G147" i="3"/>
  <c r="E147" i="3"/>
  <c r="C147" i="3"/>
  <c r="I146" i="3"/>
  <c r="J146" i="3" s="1"/>
  <c r="G146" i="3"/>
  <c r="E146" i="3"/>
  <c r="C146" i="3"/>
  <c r="I145" i="3"/>
  <c r="J145" i="3" s="1"/>
  <c r="G145" i="3"/>
  <c r="E145" i="3"/>
  <c r="C145" i="3"/>
  <c r="I144" i="3"/>
  <c r="G144" i="3"/>
  <c r="H144" i="3" s="1"/>
  <c r="E144" i="3"/>
  <c r="C144" i="3"/>
  <c r="I143" i="3"/>
  <c r="J143" i="3" s="1"/>
  <c r="G143" i="3"/>
  <c r="E143" i="3"/>
  <c r="C143" i="3"/>
  <c r="I142" i="3"/>
  <c r="J142" i="3" s="1"/>
  <c r="G142" i="3"/>
  <c r="E142" i="3"/>
  <c r="C142" i="3"/>
  <c r="I141" i="3"/>
  <c r="J141" i="3" s="1"/>
  <c r="G141" i="3"/>
  <c r="E141" i="3"/>
  <c r="C141" i="3"/>
  <c r="I140" i="3"/>
  <c r="G140" i="3"/>
  <c r="E140" i="3"/>
  <c r="C140" i="3"/>
  <c r="I139" i="3"/>
  <c r="J139" i="3" s="1"/>
  <c r="G139" i="3"/>
  <c r="E139" i="3"/>
  <c r="C139" i="3"/>
  <c r="I138" i="3"/>
  <c r="J138" i="3" s="1"/>
  <c r="G138" i="3"/>
  <c r="E138" i="3"/>
  <c r="C138" i="3"/>
  <c r="I137" i="3"/>
  <c r="J137" i="3" s="1"/>
  <c r="G137" i="3"/>
  <c r="E137" i="3"/>
  <c r="C137" i="3"/>
  <c r="I136" i="3"/>
  <c r="J136" i="3" s="1"/>
  <c r="G136" i="3"/>
  <c r="E136" i="3"/>
  <c r="C136" i="3"/>
  <c r="I135" i="3"/>
  <c r="J135" i="3" s="1"/>
  <c r="G135" i="3"/>
  <c r="E135" i="3"/>
  <c r="C135" i="3"/>
  <c r="I134" i="3"/>
  <c r="J134" i="3" s="1"/>
  <c r="G134" i="3"/>
  <c r="E134" i="3"/>
  <c r="C134" i="3"/>
  <c r="I133" i="3"/>
  <c r="G133" i="3"/>
  <c r="H133" i="3" s="1"/>
  <c r="E133" i="3"/>
  <c r="C133" i="3"/>
  <c r="I132" i="3"/>
  <c r="G132" i="3"/>
  <c r="H132" i="3" s="1"/>
  <c r="E132" i="3"/>
  <c r="C132" i="3"/>
  <c r="I131" i="3"/>
  <c r="J131" i="3" s="1"/>
  <c r="G131" i="3"/>
  <c r="E131" i="3"/>
  <c r="C131" i="3"/>
  <c r="I130" i="3"/>
  <c r="J130" i="3" s="1"/>
  <c r="G130" i="3"/>
  <c r="E130" i="3"/>
  <c r="C130" i="3"/>
  <c r="I129" i="3"/>
  <c r="G129" i="3"/>
  <c r="E129" i="3"/>
  <c r="C129" i="3"/>
  <c r="I128" i="3"/>
  <c r="J128" i="3" s="1"/>
  <c r="G128" i="3"/>
  <c r="E128" i="3"/>
  <c r="C128" i="3"/>
  <c r="I127" i="3"/>
  <c r="J127" i="3" s="1"/>
  <c r="G127" i="3"/>
  <c r="E127" i="3"/>
  <c r="C127" i="3"/>
  <c r="I126" i="3"/>
  <c r="J126" i="3" s="1"/>
  <c r="G126" i="3"/>
  <c r="E126" i="3"/>
  <c r="C126" i="3"/>
  <c r="I125" i="3"/>
  <c r="J125" i="3" s="1"/>
  <c r="G125" i="3"/>
  <c r="E125" i="3"/>
  <c r="C125" i="3"/>
  <c r="I124" i="3"/>
  <c r="J124" i="3" s="1"/>
  <c r="G124" i="3"/>
  <c r="E124" i="3"/>
  <c r="C124" i="3"/>
  <c r="I123" i="3"/>
  <c r="J123" i="3" s="1"/>
  <c r="G123" i="3"/>
  <c r="E123" i="3"/>
  <c r="C123" i="3"/>
  <c r="I122" i="3"/>
  <c r="J122" i="3" s="1"/>
  <c r="G122" i="3"/>
  <c r="E122" i="3"/>
  <c r="C122" i="3"/>
  <c r="I121" i="3"/>
  <c r="J121" i="3" s="1"/>
  <c r="G121" i="3"/>
  <c r="E121" i="3"/>
  <c r="C121" i="3"/>
  <c r="I120" i="3"/>
  <c r="J120" i="3" s="1"/>
  <c r="G120" i="3"/>
  <c r="E120" i="3"/>
  <c r="C120" i="3"/>
  <c r="I119" i="3"/>
  <c r="J119" i="3" s="1"/>
  <c r="G119" i="3"/>
  <c r="E119" i="3"/>
  <c r="C119" i="3"/>
  <c r="I118" i="3"/>
  <c r="J118" i="3" s="1"/>
  <c r="G118" i="3"/>
  <c r="E118" i="3"/>
  <c r="C118" i="3"/>
  <c r="I117" i="3"/>
  <c r="J117" i="3" s="1"/>
  <c r="G117" i="3"/>
  <c r="E117" i="3"/>
  <c r="C117" i="3"/>
  <c r="I116" i="3"/>
  <c r="J116" i="3" s="1"/>
  <c r="G116" i="3"/>
  <c r="E116" i="3"/>
  <c r="C116" i="3"/>
  <c r="I115" i="3"/>
  <c r="J115" i="3" s="1"/>
  <c r="G115" i="3"/>
  <c r="E115" i="3"/>
  <c r="C115" i="3"/>
  <c r="I114" i="3"/>
  <c r="J114" i="3" s="1"/>
  <c r="G114" i="3"/>
  <c r="E114" i="3"/>
  <c r="C114" i="3"/>
  <c r="I113" i="3"/>
  <c r="J113" i="3" s="1"/>
  <c r="G113" i="3"/>
  <c r="E113" i="3"/>
  <c r="C113" i="3"/>
  <c r="I112" i="3"/>
  <c r="J112" i="3" s="1"/>
  <c r="G112" i="3"/>
  <c r="E112" i="3"/>
  <c r="C112" i="3"/>
  <c r="I111" i="3"/>
  <c r="J111" i="3" s="1"/>
  <c r="G111" i="3"/>
  <c r="E111" i="3"/>
  <c r="C111" i="3"/>
  <c r="I110" i="3"/>
  <c r="J110" i="3" s="1"/>
  <c r="G110" i="3"/>
  <c r="E110" i="3"/>
  <c r="C110" i="3"/>
  <c r="I109" i="3"/>
  <c r="J109" i="3" s="1"/>
  <c r="G109" i="3"/>
  <c r="E109" i="3"/>
  <c r="C109" i="3"/>
  <c r="I108" i="3"/>
  <c r="J108" i="3" s="1"/>
  <c r="G108" i="3"/>
  <c r="E108" i="3"/>
  <c r="C108" i="3"/>
  <c r="I107" i="3"/>
  <c r="J107" i="3" s="1"/>
  <c r="G107" i="3"/>
  <c r="E107" i="3"/>
  <c r="C107" i="3"/>
  <c r="I106" i="3"/>
  <c r="J106" i="3" s="1"/>
  <c r="G106" i="3"/>
  <c r="E106" i="3"/>
  <c r="C106" i="3"/>
  <c r="I105" i="3"/>
  <c r="J105" i="3" s="1"/>
  <c r="G105" i="3"/>
  <c r="E105" i="3"/>
  <c r="C105" i="3"/>
  <c r="I104" i="3"/>
  <c r="J104" i="3" s="1"/>
  <c r="G104" i="3"/>
  <c r="E104" i="3"/>
  <c r="C104" i="3"/>
  <c r="I103" i="3"/>
  <c r="J103" i="3" s="1"/>
  <c r="G103" i="3"/>
  <c r="E103" i="3"/>
  <c r="C103" i="3"/>
  <c r="I102" i="3"/>
  <c r="G102" i="3"/>
  <c r="I101" i="3"/>
  <c r="G101" i="3"/>
  <c r="H101" i="3" s="1"/>
  <c r="E101" i="3"/>
  <c r="F102" i="3" s="1"/>
  <c r="C101" i="3"/>
  <c r="I100" i="3"/>
  <c r="J100" i="3" s="1"/>
  <c r="G100" i="3"/>
  <c r="E100" i="3"/>
  <c r="C100" i="3"/>
  <c r="I99" i="3"/>
  <c r="J99" i="3" s="1"/>
  <c r="G99" i="3"/>
  <c r="E99" i="3"/>
  <c r="C99" i="3"/>
  <c r="I98" i="3"/>
  <c r="J98" i="3" s="1"/>
  <c r="G98" i="3"/>
  <c r="E98" i="3"/>
  <c r="C98" i="3"/>
  <c r="I97" i="3"/>
  <c r="J97" i="3" s="1"/>
  <c r="G97" i="3"/>
  <c r="E97" i="3"/>
  <c r="C97" i="3"/>
  <c r="I96" i="3"/>
  <c r="J96" i="3" s="1"/>
  <c r="G96" i="3"/>
  <c r="E96" i="3"/>
  <c r="C96" i="3"/>
  <c r="I95" i="3"/>
  <c r="J95" i="3" s="1"/>
  <c r="G95" i="3"/>
  <c r="E95" i="3"/>
  <c r="C95" i="3"/>
  <c r="I94" i="3"/>
  <c r="G94" i="3"/>
  <c r="E94" i="3"/>
  <c r="C94" i="3"/>
  <c r="I93" i="3"/>
  <c r="G93" i="3"/>
  <c r="E93" i="3"/>
  <c r="C93" i="3"/>
  <c r="I92" i="3"/>
  <c r="G92" i="3"/>
  <c r="E92" i="3"/>
  <c r="C92" i="3"/>
  <c r="I91" i="3"/>
  <c r="G91" i="3"/>
  <c r="E91" i="3"/>
  <c r="C91" i="3"/>
  <c r="I90" i="3"/>
  <c r="J90" i="3" s="1"/>
  <c r="G90" i="3"/>
  <c r="E90" i="3"/>
  <c r="C90" i="3"/>
  <c r="I89" i="3"/>
  <c r="J89" i="3" s="1"/>
  <c r="G89" i="3"/>
  <c r="E89" i="3"/>
  <c r="C89" i="3"/>
  <c r="I88" i="3"/>
  <c r="J88" i="3" s="1"/>
  <c r="G88" i="3"/>
  <c r="E88" i="3"/>
  <c r="C88" i="3"/>
  <c r="I87" i="3"/>
  <c r="J87" i="3" s="1"/>
  <c r="G87" i="3"/>
  <c r="E87" i="3"/>
  <c r="C87" i="3"/>
  <c r="I86" i="3"/>
  <c r="J86" i="3" s="1"/>
  <c r="G86" i="3"/>
  <c r="E86" i="3"/>
  <c r="C86" i="3"/>
  <c r="I85" i="3"/>
  <c r="J85" i="3" s="1"/>
  <c r="G85" i="3"/>
  <c r="E85" i="3"/>
  <c r="C85" i="3"/>
  <c r="I84" i="3"/>
  <c r="J84" i="3" s="1"/>
  <c r="G84" i="3"/>
  <c r="E84" i="3"/>
  <c r="C84" i="3"/>
  <c r="I83" i="3"/>
  <c r="J83" i="3" s="1"/>
  <c r="G83" i="3"/>
  <c r="E83" i="3"/>
  <c r="C83" i="3"/>
  <c r="I82" i="3"/>
  <c r="J82" i="3" s="1"/>
  <c r="G82" i="3"/>
  <c r="E82" i="3"/>
  <c r="C82" i="3"/>
  <c r="I81" i="3"/>
  <c r="J81" i="3" s="1"/>
  <c r="G81" i="3"/>
  <c r="E81" i="3"/>
  <c r="C81" i="3"/>
  <c r="I80" i="3"/>
  <c r="J80" i="3" s="1"/>
  <c r="G80" i="3"/>
  <c r="E80" i="3"/>
  <c r="C80" i="3"/>
  <c r="I79" i="3"/>
  <c r="J79" i="3" s="1"/>
  <c r="G79" i="3"/>
  <c r="H79" i="3" s="1"/>
  <c r="E79" i="3"/>
  <c r="C79" i="3"/>
  <c r="I78" i="3"/>
  <c r="J78" i="3" s="1"/>
  <c r="H78" i="3"/>
  <c r="E78" i="3"/>
  <c r="C78" i="3"/>
  <c r="I77" i="3"/>
  <c r="J77" i="3" s="1"/>
  <c r="H77" i="3"/>
  <c r="E77" i="3"/>
  <c r="C77" i="3"/>
  <c r="I76" i="3"/>
  <c r="J76" i="3" s="1"/>
  <c r="E76" i="3"/>
  <c r="C76" i="3"/>
  <c r="I75" i="3"/>
  <c r="J75" i="3" s="1"/>
  <c r="G75" i="3"/>
  <c r="H76" i="3" s="1"/>
  <c r="E75" i="3"/>
  <c r="C75" i="3"/>
  <c r="I74" i="3"/>
  <c r="J74" i="3" s="1"/>
  <c r="G74" i="3"/>
  <c r="E74" i="3"/>
  <c r="C74" i="3"/>
  <c r="I73" i="3"/>
  <c r="J73" i="3" s="1"/>
  <c r="G73" i="3"/>
  <c r="E73" i="3"/>
  <c r="C73" i="3"/>
  <c r="I72" i="3"/>
  <c r="J72" i="3" s="1"/>
  <c r="G72" i="3"/>
  <c r="E72" i="3"/>
  <c r="C72" i="3"/>
  <c r="I71" i="3"/>
  <c r="J71" i="3" s="1"/>
  <c r="G71" i="3"/>
  <c r="E71" i="3"/>
  <c r="C71" i="3"/>
  <c r="I70" i="3"/>
  <c r="J70" i="3" s="1"/>
  <c r="G70" i="3"/>
  <c r="E70" i="3"/>
  <c r="C70" i="3"/>
  <c r="I69" i="3"/>
  <c r="J69" i="3" s="1"/>
  <c r="G69" i="3"/>
  <c r="E69" i="3"/>
  <c r="C69" i="3"/>
  <c r="I68" i="3"/>
  <c r="G68" i="3"/>
  <c r="H68" i="3" s="1"/>
  <c r="E68" i="3"/>
  <c r="C68" i="3"/>
  <c r="I67" i="3"/>
  <c r="G67" i="3"/>
  <c r="H67" i="3" s="1"/>
  <c r="E67" i="3"/>
  <c r="F67" i="3" s="1"/>
  <c r="C67" i="3"/>
  <c r="I66" i="3"/>
  <c r="J66" i="3" s="1"/>
  <c r="G66" i="3"/>
  <c r="E66" i="3"/>
  <c r="C66" i="3"/>
  <c r="I65" i="3"/>
  <c r="J65" i="3" s="1"/>
  <c r="G65" i="3"/>
  <c r="E65" i="3"/>
  <c r="C65" i="3"/>
  <c r="I64" i="3"/>
  <c r="J64" i="3" s="1"/>
  <c r="G64" i="3"/>
  <c r="E64" i="3"/>
  <c r="C64" i="3"/>
  <c r="I63" i="3"/>
  <c r="J63" i="3" s="1"/>
  <c r="G63" i="3"/>
  <c r="E63" i="3"/>
  <c r="C63" i="3"/>
  <c r="I62" i="3"/>
  <c r="J62" i="3" s="1"/>
  <c r="G62" i="3"/>
  <c r="E62" i="3"/>
  <c r="C62" i="3"/>
  <c r="I61" i="3"/>
  <c r="J61" i="3" s="1"/>
  <c r="G61" i="3"/>
  <c r="E61" i="3"/>
  <c r="C61" i="3"/>
  <c r="I60" i="3"/>
  <c r="J60" i="3" s="1"/>
  <c r="G60" i="3"/>
  <c r="E60" i="3"/>
  <c r="C60" i="3"/>
  <c r="I59" i="3"/>
  <c r="J59" i="3" s="1"/>
  <c r="G59" i="3"/>
  <c r="E59" i="3"/>
  <c r="C59" i="3"/>
  <c r="I58" i="3"/>
  <c r="J58" i="3" s="1"/>
  <c r="G58" i="3"/>
  <c r="E58" i="3"/>
  <c r="C58" i="3"/>
  <c r="I57" i="3"/>
  <c r="J57" i="3" s="1"/>
  <c r="G57" i="3"/>
  <c r="E57" i="3"/>
  <c r="C57" i="3"/>
  <c r="I56" i="3"/>
  <c r="J56" i="3" s="1"/>
  <c r="G56" i="3"/>
  <c r="E56" i="3"/>
  <c r="C56" i="3"/>
  <c r="I55" i="3"/>
  <c r="J55" i="3" s="1"/>
  <c r="G55" i="3"/>
  <c r="E55" i="3"/>
  <c r="C55" i="3"/>
  <c r="I54" i="3"/>
  <c r="J54" i="3" s="1"/>
  <c r="G54" i="3"/>
  <c r="E54" i="3"/>
  <c r="C54" i="3"/>
  <c r="I53" i="3"/>
  <c r="J53" i="3" s="1"/>
  <c r="G53" i="3"/>
  <c r="E53" i="3"/>
  <c r="C53" i="3"/>
  <c r="I52" i="3"/>
  <c r="J52" i="3" s="1"/>
  <c r="G52" i="3"/>
  <c r="E52" i="3"/>
  <c r="C52" i="3"/>
  <c r="I51" i="3"/>
  <c r="J51" i="3" s="1"/>
  <c r="G51" i="3"/>
  <c r="E51" i="3"/>
  <c r="C51" i="3"/>
  <c r="I50" i="3"/>
  <c r="J50" i="3" s="1"/>
  <c r="G50" i="3"/>
  <c r="E50" i="3"/>
  <c r="C50" i="3"/>
  <c r="I49" i="3"/>
  <c r="J49" i="3" s="1"/>
  <c r="G49" i="3"/>
  <c r="E49" i="3"/>
  <c r="C49" i="3"/>
  <c r="I48" i="3"/>
  <c r="J48" i="3" s="1"/>
  <c r="G48" i="3"/>
  <c r="E48" i="3"/>
  <c r="C48" i="3"/>
  <c r="I47" i="3"/>
  <c r="J47" i="3" s="1"/>
  <c r="G47" i="3"/>
  <c r="E47" i="3"/>
  <c r="C47" i="3"/>
  <c r="I46" i="3"/>
  <c r="G46" i="3"/>
  <c r="H46" i="3" s="1"/>
  <c r="E46" i="3"/>
  <c r="C46" i="3"/>
  <c r="I45" i="3"/>
  <c r="J45" i="3" s="1"/>
  <c r="G45" i="3"/>
  <c r="E45" i="3"/>
  <c r="C45" i="3"/>
  <c r="I44" i="3"/>
  <c r="J44" i="3" s="1"/>
  <c r="G44" i="3"/>
  <c r="E44" i="3"/>
  <c r="C44" i="3"/>
  <c r="I43" i="3"/>
  <c r="J43" i="3" s="1"/>
  <c r="G43" i="3"/>
  <c r="E43" i="3"/>
  <c r="C43" i="3"/>
  <c r="I42" i="3"/>
  <c r="J42" i="3" s="1"/>
  <c r="G42" i="3"/>
  <c r="E42" i="3"/>
  <c r="C42" i="3"/>
  <c r="I41" i="3"/>
  <c r="J41" i="3" s="1"/>
  <c r="G41" i="3"/>
  <c r="E41" i="3"/>
  <c r="C41" i="3"/>
  <c r="I40" i="3"/>
  <c r="G40" i="3"/>
  <c r="H40" i="3" s="1"/>
  <c r="E40" i="3"/>
  <c r="C40" i="3"/>
  <c r="I39" i="3"/>
  <c r="J39" i="3" s="1"/>
  <c r="G39" i="3"/>
  <c r="E39" i="3"/>
  <c r="C39" i="3"/>
  <c r="I38" i="3"/>
  <c r="J38" i="3" s="1"/>
  <c r="G38" i="3"/>
  <c r="E38" i="3"/>
  <c r="C38" i="3"/>
  <c r="I37" i="3"/>
  <c r="J37" i="3" s="1"/>
  <c r="G37" i="3"/>
  <c r="E37" i="3"/>
  <c r="C37" i="3"/>
  <c r="I36" i="3"/>
  <c r="J36" i="3" s="1"/>
  <c r="G36" i="3"/>
  <c r="E36" i="3"/>
  <c r="C36" i="3"/>
  <c r="I35" i="3"/>
  <c r="G35" i="3"/>
  <c r="H35" i="3" s="1"/>
  <c r="E35" i="3"/>
  <c r="C35" i="3"/>
  <c r="I34" i="3"/>
  <c r="J34" i="3" s="1"/>
  <c r="G34" i="3"/>
  <c r="E34" i="3"/>
  <c r="C34" i="3"/>
  <c r="I33" i="3"/>
  <c r="J33" i="3" s="1"/>
  <c r="G33" i="3"/>
  <c r="E33" i="3"/>
  <c r="C33" i="3"/>
  <c r="I32" i="3"/>
  <c r="J32" i="3" s="1"/>
  <c r="G32" i="3"/>
  <c r="E32" i="3"/>
  <c r="C32" i="3"/>
  <c r="I31" i="3"/>
  <c r="J31" i="3" s="1"/>
  <c r="G31" i="3"/>
  <c r="E31" i="3"/>
  <c r="C31" i="3"/>
  <c r="I30" i="3"/>
  <c r="J30" i="3" s="1"/>
  <c r="G30" i="3"/>
  <c r="E30" i="3"/>
  <c r="C30" i="3"/>
  <c r="I29" i="3"/>
  <c r="J29" i="3" s="1"/>
  <c r="G29" i="3"/>
  <c r="E29" i="3"/>
  <c r="C29" i="3"/>
  <c r="I28" i="3"/>
  <c r="J28" i="3" s="1"/>
  <c r="G28" i="3"/>
  <c r="E28" i="3"/>
  <c r="C28" i="3"/>
  <c r="I27" i="3"/>
  <c r="J27" i="3" s="1"/>
  <c r="G27" i="3"/>
  <c r="E27" i="3"/>
  <c r="C27" i="3"/>
  <c r="I26" i="3"/>
  <c r="J26" i="3" s="1"/>
  <c r="G26" i="3"/>
  <c r="E26" i="3"/>
  <c r="C26" i="3"/>
  <c r="I25" i="3"/>
  <c r="J25" i="3" s="1"/>
  <c r="G25" i="3"/>
  <c r="E25" i="3"/>
  <c r="C25" i="3"/>
  <c r="I24" i="3"/>
  <c r="J24" i="3" s="1"/>
  <c r="G24" i="3"/>
  <c r="E24" i="3"/>
  <c r="C24" i="3"/>
  <c r="I23" i="3"/>
  <c r="J23" i="3" s="1"/>
  <c r="G23" i="3"/>
  <c r="E23" i="3"/>
  <c r="C23" i="3"/>
  <c r="I22" i="3"/>
  <c r="J22" i="3" s="1"/>
  <c r="G22" i="3"/>
  <c r="E22" i="3"/>
  <c r="C22" i="3"/>
  <c r="I21" i="3"/>
  <c r="J21" i="3" s="1"/>
  <c r="G21" i="3"/>
  <c r="E21" i="3"/>
  <c r="C21" i="3"/>
  <c r="I20" i="3"/>
  <c r="J20" i="3" s="1"/>
  <c r="G20" i="3"/>
  <c r="E20" i="3"/>
  <c r="C20" i="3"/>
  <c r="I19" i="3"/>
  <c r="J19" i="3" s="1"/>
  <c r="G19" i="3"/>
  <c r="E19" i="3"/>
  <c r="C19" i="3"/>
  <c r="I18" i="3"/>
  <c r="J18" i="3" s="1"/>
  <c r="G18" i="3"/>
  <c r="E18" i="3"/>
  <c r="C18" i="3"/>
  <c r="I17" i="3"/>
  <c r="G17" i="3"/>
  <c r="H17" i="3" s="1"/>
  <c r="E17" i="3"/>
  <c r="C17" i="3"/>
  <c r="I16" i="3"/>
  <c r="J16" i="3" s="1"/>
  <c r="G16" i="3"/>
  <c r="E16" i="3"/>
  <c r="C16" i="3"/>
  <c r="I15" i="3"/>
  <c r="J15" i="3" s="1"/>
  <c r="G15" i="3"/>
  <c r="E15" i="3"/>
  <c r="C15" i="3"/>
  <c r="I14" i="3"/>
  <c r="J14" i="3" s="1"/>
  <c r="G14" i="3"/>
  <c r="E14" i="3"/>
  <c r="C14" i="3"/>
  <c r="I13" i="3"/>
  <c r="J13" i="3" s="1"/>
  <c r="G13" i="3"/>
  <c r="E13" i="3"/>
  <c r="C13" i="3"/>
  <c r="I12" i="3"/>
  <c r="J12" i="3" s="1"/>
  <c r="G12" i="3"/>
  <c r="C12" i="3"/>
  <c r="I11" i="3"/>
  <c r="J11" i="3" s="1"/>
  <c r="G11" i="3"/>
  <c r="E11" i="3"/>
  <c r="C11" i="3"/>
  <c r="I10" i="3"/>
  <c r="J10" i="3" s="1"/>
  <c r="G10" i="3"/>
  <c r="E10" i="3"/>
  <c r="C10" i="3"/>
  <c r="I9" i="3"/>
  <c r="J9" i="3" s="1"/>
  <c r="G9" i="3"/>
  <c r="E9" i="3"/>
  <c r="C9" i="3"/>
  <c r="I8" i="3"/>
  <c r="J8" i="3" s="1"/>
  <c r="G8" i="3"/>
  <c r="H8" i="3" s="1"/>
  <c r="E8" i="3"/>
  <c r="C8" i="3"/>
  <c r="I7" i="3"/>
  <c r="J7" i="3" s="1"/>
  <c r="G7" i="3"/>
  <c r="E7" i="3"/>
  <c r="C7" i="3"/>
  <c r="I6" i="3"/>
  <c r="J6" i="3" s="1"/>
  <c r="G6" i="3"/>
  <c r="E6" i="3"/>
  <c r="C6" i="3"/>
  <c r="I5" i="3"/>
  <c r="J5" i="3" s="1"/>
  <c r="G5" i="3"/>
  <c r="E5" i="3"/>
  <c r="C5" i="3"/>
  <c r="I4" i="3"/>
  <c r="J4" i="3" s="1"/>
  <c r="G4" i="3"/>
  <c r="E4" i="3"/>
  <c r="C4" i="3"/>
  <c r="I3" i="3"/>
  <c r="J3" i="3" s="1"/>
  <c r="G3" i="3"/>
  <c r="H3" i="3" s="1"/>
  <c r="E3" i="3"/>
  <c r="C3" i="3"/>
  <c r="I2" i="3"/>
  <c r="J2" i="3" s="1"/>
  <c r="G2" i="3"/>
  <c r="H2" i="3" s="1"/>
  <c r="E2" i="3"/>
  <c r="F2" i="3" s="1"/>
  <c r="C2" i="3"/>
  <c r="F21" i="1"/>
  <c r="D21" i="1"/>
  <c r="B21" i="1"/>
  <c r="F18" i="1"/>
  <c r="D18" i="1"/>
  <c r="B18" i="1"/>
  <c r="I26" i="1"/>
  <c r="C27" i="1"/>
  <c r="E27" i="1"/>
  <c r="G27" i="1"/>
  <c r="K27" i="1"/>
  <c r="M27" i="1"/>
  <c r="C28" i="1"/>
  <c r="E28" i="1"/>
  <c r="G28" i="1"/>
  <c r="K28" i="1"/>
  <c r="M28" i="1"/>
  <c r="C29" i="1"/>
  <c r="E29" i="1"/>
  <c r="G29" i="1"/>
  <c r="K29" i="1"/>
  <c r="M29" i="1"/>
  <c r="C30" i="1"/>
  <c r="E30" i="1"/>
  <c r="G30" i="1"/>
  <c r="K30" i="1"/>
  <c r="M30" i="1"/>
  <c r="C31" i="1"/>
  <c r="E31" i="1"/>
  <c r="G31" i="1"/>
  <c r="K31" i="1"/>
  <c r="M31" i="1"/>
  <c r="C32" i="1"/>
  <c r="E32" i="1"/>
  <c r="G32" i="1"/>
  <c r="K32" i="1"/>
  <c r="M32" i="1"/>
  <c r="C33" i="1"/>
  <c r="E33" i="1"/>
  <c r="G33" i="1"/>
  <c r="K33" i="1"/>
  <c r="M33" i="1"/>
  <c r="C34" i="1"/>
  <c r="E34" i="1"/>
  <c r="G34" i="1"/>
  <c r="K34" i="1"/>
  <c r="M34" i="1"/>
  <c r="C35" i="1"/>
  <c r="E35" i="1"/>
  <c r="G35" i="1"/>
  <c r="K35" i="1"/>
  <c r="M35" i="1"/>
  <c r="C36" i="1"/>
  <c r="E36" i="1"/>
  <c r="G36" i="1"/>
  <c r="K36" i="1"/>
  <c r="M36" i="1"/>
  <c r="C37" i="1"/>
  <c r="E37" i="1"/>
  <c r="G37" i="1"/>
  <c r="K37" i="1"/>
  <c r="M37" i="1"/>
  <c r="C38" i="1"/>
  <c r="E38" i="1"/>
  <c r="G38" i="1"/>
  <c r="K38" i="1"/>
  <c r="M38" i="1"/>
  <c r="C39" i="1"/>
  <c r="E39" i="1"/>
  <c r="G39" i="1"/>
  <c r="K39" i="1"/>
  <c r="M39" i="1"/>
  <c r="C40" i="1"/>
  <c r="E40" i="1"/>
  <c r="G40" i="1"/>
  <c r="K40" i="1"/>
  <c r="M40" i="1"/>
  <c r="C41" i="1"/>
  <c r="E41" i="1"/>
  <c r="G41" i="1"/>
  <c r="K41" i="1"/>
  <c r="M41" i="1"/>
  <c r="A258" i="3" l="1"/>
  <c r="H259" i="3"/>
  <c r="H260" i="3" s="1"/>
  <c r="H261" i="3" s="1"/>
  <c r="H262" i="3" s="1"/>
  <c r="H263" i="3" s="1"/>
  <c r="H36" i="3"/>
  <c r="H37" i="3" s="1"/>
  <c r="H38" i="3" s="1"/>
  <c r="H39" i="3" s="1"/>
  <c r="F466" i="3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A252" i="3"/>
  <c r="A256" i="3"/>
  <c r="A102" i="3"/>
  <c r="H489" i="3"/>
  <c r="A424" i="3"/>
  <c r="A460" i="3"/>
  <c r="A303" i="3"/>
  <c r="A366" i="3"/>
  <c r="A98" i="3"/>
  <c r="A168" i="3"/>
  <c r="H335" i="3"/>
  <c r="A339" i="3"/>
  <c r="H370" i="3"/>
  <c r="A532" i="3"/>
  <c r="N532" i="3" s="1"/>
  <c r="A535" i="3"/>
  <c r="N535" i="3" s="1"/>
  <c r="A34" i="3"/>
  <c r="A60" i="3"/>
  <c r="L61" i="3"/>
  <c r="A79" i="3"/>
  <c r="A106" i="3"/>
  <c r="A110" i="3"/>
  <c r="F229" i="3"/>
  <c r="A290" i="3"/>
  <c r="H396" i="3"/>
  <c r="A76" i="3"/>
  <c r="H103" i="3"/>
  <c r="H104" i="3" s="1"/>
  <c r="H105" i="3" s="1"/>
  <c r="H304" i="3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A383" i="3"/>
  <c r="A468" i="3"/>
  <c r="A472" i="3"/>
  <c r="A500" i="3"/>
  <c r="H212" i="3"/>
  <c r="H280" i="3"/>
  <c r="H6" i="3"/>
  <c r="A44" i="3"/>
  <c r="A46" i="3"/>
  <c r="H47" i="3"/>
  <c r="H48" i="3" s="1"/>
  <c r="H49" i="3" s="1"/>
  <c r="H50" i="3" s="1"/>
  <c r="H51" i="3" s="1"/>
  <c r="A77" i="3"/>
  <c r="A78" i="3"/>
  <c r="A94" i="3"/>
  <c r="J102" i="3"/>
  <c r="A127" i="3"/>
  <c r="H145" i="3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F187" i="3"/>
  <c r="F188" i="3" s="1"/>
  <c r="F189" i="3" s="1"/>
  <c r="A272" i="3"/>
  <c r="H287" i="3"/>
  <c r="H363" i="3"/>
  <c r="F412" i="3"/>
  <c r="F413" i="3" s="1"/>
  <c r="F414" i="3" s="1"/>
  <c r="F454" i="3"/>
  <c r="F455" i="3" s="1"/>
  <c r="F456" i="3" s="1"/>
  <c r="A488" i="3"/>
  <c r="H9" i="3"/>
  <c r="H15" i="3"/>
  <c r="A54" i="3"/>
  <c r="L103" i="3"/>
  <c r="A119" i="3"/>
  <c r="A144" i="3"/>
  <c r="A200" i="3"/>
  <c r="A201" i="3"/>
  <c r="A211" i="3"/>
  <c r="A228" i="3"/>
  <c r="A236" i="3"/>
  <c r="A282" i="3"/>
  <c r="A307" i="3"/>
  <c r="F390" i="3"/>
  <c r="F391" i="3" s="1"/>
  <c r="F392" i="3" s="1"/>
  <c r="F393" i="3" s="1"/>
  <c r="F394" i="3" s="1"/>
  <c r="A479" i="3"/>
  <c r="A509" i="3"/>
  <c r="N509" i="3" s="1"/>
  <c r="H41" i="3"/>
  <c r="H42" i="3" s="1"/>
  <c r="H43" i="3" s="1"/>
  <c r="H44" i="3" s="1"/>
  <c r="H45" i="3" s="1"/>
  <c r="H66" i="3"/>
  <c r="F68" i="3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A84" i="3"/>
  <c r="A111" i="3"/>
  <c r="A160" i="3"/>
  <c r="A279" i="3"/>
  <c r="A291" i="3"/>
  <c r="A369" i="3"/>
  <c r="F502" i="3"/>
  <c r="F503" i="3" s="1"/>
  <c r="F504" i="3" s="1"/>
  <c r="F505" i="3" s="1"/>
  <c r="F506" i="3" s="1"/>
  <c r="F511" i="3"/>
  <c r="A530" i="3"/>
  <c r="N530" i="3" s="1"/>
  <c r="A531" i="3"/>
  <c r="N531" i="3" s="1"/>
  <c r="F205" i="3"/>
  <c r="F206" i="3" s="1"/>
  <c r="F207" i="3" s="1"/>
  <c r="F208" i="3" s="1"/>
  <c r="A205" i="3"/>
  <c r="F360" i="3"/>
  <c r="H427" i="3"/>
  <c r="A427" i="3"/>
  <c r="A35" i="3"/>
  <c r="A64" i="3"/>
  <c r="L65" i="3"/>
  <c r="F181" i="3"/>
  <c r="F182" i="3" s="1"/>
  <c r="F183" i="3" s="1"/>
  <c r="F184" i="3" s="1"/>
  <c r="A186" i="3"/>
  <c r="H336" i="3"/>
  <c r="H340" i="3"/>
  <c r="H492" i="3"/>
  <c r="H495" i="3"/>
  <c r="H525" i="3"/>
  <c r="H526" i="3" s="1"/>
  <c r="F529" i="3"/>
  <c r="F530" i="3" s="1"/>
  <c r="F531" i="3" s="1"/>
  <c r="F532" i="3" s="1"/>
  <c r="F533" i="3" s="1"/>
  <c r="F534" i="3" s="1"/>
  <c r="F535" i="3" s="1"/>
  <c r="A81" i="3"/>
  <c r="A133" i="3"/>
  <c r="H175" i="3"/>
  <c r="F231" i="3"/>
  <c r="F232" i="3" s="1"/>
  <c r="F233" i="3" s="1"/>
  <c r="F234" i="3" s="1"/>
  <c r="F379" i="3"/>
  <c r="A379" i="3"/>
  <c r="F410" i="3"/>
  <c r="F411" i="3" s="1"/>
  <c r="H445" i="3"/>
  <c r="A445" i="3"/>
  <c r="H10" i="3"/>
  <c r="H16" i="3"/>
  <c r="A52" i="3"/>
  <c r="A70" i="3"/>
  <c r="L71" i="3"/>
  <c r="H189" i="3"/>
  <c r="A395" i="3"/>
  <c r="A96" i="3"/>
  <c r="H106" i="3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78" i="3"/>
  <c r="F185" i="3"/>
  <c r="A311" i="3"/>
  <c r="H366" i="3"/>
  <c r="F421" i="3"/>
  <c r="F422" i="3" s="1"/>
  <c r="F423" i="3" s="1"/>
  <c r="L444" i="3"/>
  <c r="H479" i="3"/>
  <c r="H480" i="3" s="1"/>
  <c r="H481" i="3" s="1"/>
  <c r="H482" i="3" s="1"/>
  <c r="H501" i="3"/>
  <c r="L512" i="3"/>
  <c r="L522" i="3"/>
  <c r="H7" i="3"/>
  <c r="A9" i="3"/>
  <c r="A18" i="3"/>
  <c r="A30" i="3"/>
  <c r="A40" i="3"/>
  <c r="H52" i="3"/>
  <c r="H53" i="3" s="1"/>
  <c r="H54" i="3" s="1"/>
  <c r="H55" i="3" s="1"/>
  <c r="H56" i="3" s="1"/>
  <c r="H57" i="3" s="1"/>
  <c r="H58" i="3" s="1"/>
  <c r="H59" i="3" s="1"/>
  <c r="H60" i="3" s="1"/>
  <c r="H69" i="3"/>
  <c r="H70" i="3" s="1"/>
  <c r="H71" i="3" s="1"/>
  <c r="H72" i="3" s="1"/>
  <c r="A74" i="3"/>
  <c r="H81" i="3"/>
  <c r="H82" i="3" s="1"/>
  <c r="H83" i="3" s="1"/>
  <c r="H84" i="3" s="1"/>
  <c r="H85" i="3" s="1"/>
  <c r="H86" i="3" s="1"/>
  <c r="H87" i="3" s="1"/>
  <c r="H88" i="3" s="1"/>
  <c r="H89" i="3" s="1"/>
  <c r="H96" i="3"/>
  <c r="H97" i="3" s="1"/>
  <c r="H98" i="3" s="1"/>
  <c r="H99" i="3" s="1"/>
  <c r="H100" i="3" s="1"/>
  <c r="A100" i="3"/>
  <c r="A123" i="3"/>
  <c r="A141" i="3"/>
  <c r="A148" i="3"/>
  <c r="A171" i="3"/>
  <c r="A177" i="3"/>
  <c r="A203" i="3"/>
  <c r="L204" i="3"/>
  <c r="F217" i="3"/>
  <c r="F218" i="3" s="1"/>
  <c r="F219" i="3" s="1"/>
  <c r="F228" i="3"/>
  <c r="A233" i="3"/>
  <c r="A240" i="3"/>
  <c r="A262" i="3"/>
  <c r="F272" i="3"/>
  <c r="F273" i="3" s="1"/>
  <c r="F274" i="3" s="1"/>
  <c r="F275" i="3" s="1"/>
  <c r="F276" i="3" s="1"/>
  <c r="F277" i="3" s="1"/>
  <c r="F278" i="3" s="1"/>
  <c r="F279" i="3" s="1"/>
  <c r="F280" i="3" s="1"/>
  <c r="F281" i="3"/>
  <c r="F282" i="3" s="1"/>
  <c r="F283" i="3" s="1"/>
  <c r="F284" i="3" s="1"/>
  <c r="A300" i="3"/>
  <c r="F347" i="3"/>
  <c r="F348" i="3" s="1"/>
  <c r="F349" i="3" s="1"/>
  <c r="F350" i="3" s="1"/>
  <c r="A356" i="3"/>
  <c r="F362" i="3"/>
  <c r="F363" i="3" s="1"/>
  <c r="F364" i="3" s="1"/>
  <c r="F365" i="3" s="1"/>
  <c r="F366" i="3" s="1"/>
  <c r="F367" i="3" s="1"/>
  <c r="L378" i="3"/>
  <c r="A385" i="3"/>
  <c r="H386" i="3"/>
  <c r="A406" i="3"/>
  <c r="A451" i="3"/>
  <c r="A494" i="3"/>
  <c r="A497" i="3"/>
  <c r="F512" i="3"/>
  <c r="F515" i="3"/>
  <c r="F516" i="3" s="1"/>
  <c r="F517" i="3" s="1"/>
  <c r="F518" i="3" s="1"/>
  <c r="F519" i="3" s="1"/>
  <c r="F520" i="3" s="1"/>
  <c r="F521" i="3" s="1"/>
  <c r="H530" i="3"/>
  <c r="H531" i="3" s="1"/>
  <c r="A534" i="3"/>
  <c r="N534" i="3" s="1"/>
  <c r="A5" i="3"/>
  <c r="F17" i="3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L37" i="3"/>
  <c r="F47" i="3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L49" i="3"/>
  <c r="A58" i="3"/>
  <c r="L59" i="3"/>
  <c r="A62" i="3"/>
  <c r="A68" i="3"/>
  <c r="A72" i="3"/>
  <c r="A88" i="3"/>
  <c r="L89" i="3"/>
  <c r="A108" i="3"/>
  <c r="H134" i="3"/>
  <c r="H135" i="3" s="1"/>
  <c r="H136" i="3" s="1"/>
  <c r="H138" i="3"/>
  <c r="H142" i="3"/>
  <c r="A181" i="3"/>
  <c r="A189" i="3"/>
  <c r="A196" i="3"/>
  <c r="H202" i="3"/>
  <c r="A208" i="3"/>
  <c r="A209" i="3"/>
  <c r="H218" i="3"/>
  <c r="A248" i="3"/>
  <c r="F266" i="3"/>
  <c r="F267" i="3" s="1"/>
  <c r="H270" i="3"/>
  <c r="H283" i="3"/>
  <c r="L290" i="3"/>
  <c r="A319" i="3"/>
  <c r="A327" i="3"/>
  <c r="H349" i="3"/>
  <c r="F356" i="3"/>
  <c r="F357" i="3"/>
  <c r="L368" i="3"/>
  <c r="A381" i="3"/>
  <c r="L382" i="3"/>
  <c r="H389" i="3"/>
  <c r="A399" i="3"/>
  <c r="F404" i="3"/>
  <c r="A412" i="3"/>
  <c r="A435" i="3"/>
  <c r="A439" i="3"/>
  <c r="F448" i="3"/>
  <c r="F449" i="3" s="1"/>
  <c r="F450" i="3" s="1"/>
  <c r="A454" i="3"/>
  <c r="F477" i="3"/>
  <c r="F478" i="3" s="1"/>
  <c r="F479" i="3" s="1"/>
  <c r="F480" i="3" s="1"/>
  <c r="F481" i="3" s="1"/>
  <c r="F482" i="3" s="1"/>
  <c r="L487" i="3"/>
  <c r="F490" i="3"/>
  <c r="F491" i="3" s="1"/>
  <c r="F492" i="3" s="1"/>
  <c r="F493" i="3"/>
  <c r="F494" i="3" s="1"/>
  <c r="F495" i="3" s="1"/>
  <c r="F496" i="3"/>
  <c r="F497" i="3" s="1"/>
  <c r="F498" i="3" s="1"/>
  <c r="A529" i="3"/>
  <c r="N529" i="3" s="1"/>
  <c r="A90" i="3"/>
  <c r="A91" i="3"/>
  <c r="A92" i="3"/>
  <c r="L93" i="3"/>
  <c r="A104" i="3"/>
  <c r="F133" i="3"/>
  <c r="F134" i="3" s="1"/>
  <c r="F135" i="3" s="1"/>
  <c r="F136" i="3" s="1"/>
  <c r="F137" i="3" s="1"/>
  <c r="F138" i="3" s="1"/>
  <c r="F139" i="3" s="1"/>
  <c r="A152" i="3"/>
  <c r="H171" i="3"/>
  <c r="H172" i="3"/>
  <c r="A175" i="3"/>
  <c r="H184" i="3"/>
  <c r="H192" i="3"/>
  <c r="H193" i="3"/>
  <c r="H210" i="3"/>
  <c r="H211" i="3" s="1"/>
  <c r="A215" i="3"/>
  <c r="A216" i="3"/>
  <c r="H224" i="3"/>
  <c r="H227" i="3"/>
  <c r="A230" i="3"/>
  <c r="H233" i="3"/>
  <c r="H234" i="3"/>
  <c r="H275" i="3"/>
  <c r="H276" i="3"/>
  <c r="F286" i="3"/>
  <c r="F287" i="3" s="1"/>
  <c r="F288" i="3" s="1"/>
  <c r="F289" i="3" s="1"/>
  <c r="F290" i="3" s="1"/>
  <c r="F291" i="3" s="1"/>
  <c r="F292" i="3" s="1"/>
  <c r="F293" i="3" s="1"/>
  <c r="F294" i="3" s="1"/>
  <c r="A294" i="3"/>
  <c r="A295" i="3"/>
  <c r="A323" i="3"/>
  <c r="H324" i="3"/>
  <c r="H325" i="3" s="1"/>
  <c r="H326" i="3" s="1"/>
  <c r="H328" i="3" s="1"/>
  <c r="F358" i="3"/>
  <c r="A360" i="3"/>
  <c r="A373" i="3"/>
  <c r="H392" i="3"/>
  <c r="H393" i="3"/>
  <c r="A409" i="3"/>
  <c r="A415" i="3"/>
  <c r="A442" i="3"/>
  <c r="H443" i="3"/>
  <c r="A448" i="3"/>
  <c r="A463" i="3"/>
  <c r="A476" i="3"/>
  <c r="A491" i="3"/>
  <c r="L493" i="3"/>
  <c r="A502" i="3"/>
  <c r="N502" i="3" s="1"/>
  <c r="A533" i="3"/>
  <c r="N533" i="3" s="1"/>
  <c r="H23" i="3"/>
  <c r="H24" i="3" s="1"/>
  <c r="H25" i="3" s="1"/>
  <c r="H26" i="3" s="1"/>
  <c r="H27" i="3" s="1"/>
  <c r="H28" i="3" s="1"/>
  <c r="H139" i="3"/>
  <c r="H157" i="3"/>
  <c r="H158" i="3" s="1"/>
  <c r="H159" i="3" s="1"/>
  <c r="H337" i="3"/>
  <c r="H350" i="3"/>
  <c r="F352" i="3"/>
  <c r="A352" i="3"/>
  <c r="F430" i="3"/>
  <c r="A430" i="3"/>
  <c r="F432" i="3"/>
  <c r="F433" i="3" s="1"/>
  <c r="F434" i="3" s="1"/>
  <c r="F435" i="3" s="1"/>
  <c r="F436" i="3" s="1"/>
  <c r="F437" i="3" s="1"/>
  <c r="F438" i="3" s="1"/>
  <c r="F439" i="3" s="1"/>
  <c r="F440" i="3" s="1"/>
  <c r="F483" i="3"/>
  <c r="A483" i="3"/>
  <c r="A15" i="3"/>
  <c r="L51" i="3"/>
  <c r="L55" i="3"/>
  <c r="A66" i="3"/>
  <c r="L80" i="3"/>
  <c r="L85" i="3"/>
  <c r="L99" i="3"/>
  <c r="A192" i="3"/>
  <c r="L235" i="3"/>
  <c r="H271" i="3"/>
  <c r="A275" i="3"/>
  <c r="H301" i="3"/>
  <c r="H330" i="3"/>
  <c r="H331" i="3"/>
  <c r="H367" i="3"/>
  <c r="F406" i="3"/>
  <c r="F407" i="3" s="1"/>
  <c r="F408" i="3" s="1"/>
  <c r="F409" i="3" s="1"/>
  <c r="H486" i="3"/>
  <c r="L499" i="3"/>
  <c r="A22" i="3"/>
  <c r="A37" i="3"/>
  <c r="A39" i="3"/>
  <c r="A56" i="3"/>
  <c r="L57" i="3"/>
  <c r="A67" i="3"/>
  <c r="L69" i="3"/>
  <c r="L77" i="3"/>
  <c r="A86" i="3"/>
  <c r="L87" i="3"/>
  <c r="L95" i="3"/>
  <c r="H102" i="3"/>
  <c r="L109" i="3"/>
  <c r="H131" i="3"/>
  <c r="A138" i="3"/>
  <c r="A156" i="3"/>
  <c r="H160" i="3"/>
  <c r="H161" i="3" s="1"/>
  <c r="H162" i="3" s="1"/>
  <c r="H163" i="3" s="1"/>
  <c r="H164" i="3" s="1"/>
  <c r="H165" i="3" s="1"/>
  <c r="A164" i="3"/>
  <c r="F177" i="3"/>
  <c r="F178" i="3" s="1"/>
  <c r="F179" i="3" s="1"/>
  <c r="F180" i="3" s="1"/>
  <c r="A184" i="3"/>
  <c r="H191" i="3"/>
  <c r="H200" i="3"/>
  <c r="H221" i="3"/>
  <c r="F235" i="3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A244" i="3"/>
  <c r="H288" i="3"/>
  <c r="A298" i="3"/>
  <c r="A328" i="3"/>
  <c r="A349" i="3"/>
  <c r="F355" i="3"/>
  <c r="F359" i="3"/>
  <c r="A389" i="3"/>
  <c r="A392" i="3"/>
  <c r="H399" i="3"/>
  <c r="F415" i="3"/>
  <c r="F416" i="3" s="1"/>
  <c r="F417" i="3" s="1"/>
  <c r="A418" i="3"/>
  <c r="F424" i="3"/>
  <c r="F425" i="3" s="1"/>
  <c r="F426" i="3" s="1"/>
  <c r="A513" i="3"/>
  <c r="N513" i="3" s="1"/>
  <c r="A514" i="3"/>
  <c r="N514" i="3" s="1"/>
  <c r="F3" i="3"/>
  <c r="F4" i="3" s="1"/>
  <c r="F5" i="3" s="1"/>
  <c r="F6" i="3" s="1"/>
  <c r="F7" i="3" s="1"/>
  <c r="H11" i="3"/>
  <c r="H12" i="3" s="1"/>
  <c r="H13" i="3" s="1"/>
  <c r="L47" i="3"/>
  <c r="L52" i="3"/>
  <c r="L53" i="3"/>
  <c r="L63" i="3"/>
  <c r="L75" i="3"/>
  <c r="A82" i="3"/>
  <c r="L83" i="3"/>
  <c r="L105" i="3"/>
  <c r="A115" i="3"/>
  <c r="L140" i="3"/>
  <c r="F168" i="3"/>
  <c r="F169" i="3" s="1"/>
  <c r="F170" i="3" s="1"/>
  <c r="F171" i="3" s="1"/>
  <c r="F172" i="3" s="1"/>
  <c r="F173" i="3" s="1"/>
  <c r="F174" i="3" s="1"/>
  <c r="F175" i="3" s="1"/>
  <c r="A185" i="3"/>
  <c r="A187" i="3"/>
  <c r="H188" i="3"/>
  <c r="A220" i="3"/>
  <c r="A226" i="3"/>
  <c r="A229" i="3"/>
  <c r="A231" i="3"/>
  <c r="H232" i="3"/>
  <c r="A268" i="3"/>
  <c r="H279" i="3"/>
  <c r="A288" i="3"/>
  <c r="H289" i="3"/>
  <c r="A315" i="3"/>
  <c r="L332" i="3"/>
  <c r="A333" i="3"/>
  <c r="A336" i="3"/>
  <c r="L338" i="3"/>
  <c r="H347" i="3"/>
  <c r="H348" i="3"/>
  <c r="A354" i="3"/>
  <c r="A358" i="3"/>
  <c r="A362" i="3"/>
  <c r="H376" i="3"/>
  <c r="H377" i="3"/>
  <c r="F381" i="3"/>
  <c r="L384" i="3"/>
  <c r="A390" i="3"/>
  <c r="H391" i="3"/>
  <c r="A402" i="3"/>
  <c r="L403" i="3"/>
  <c r="A404" i="3"/>
  <c r="A421" i="3"/>
  <c r="A432" i="3"/>
  <c r="L441" i="3"/>
  <c r="A457" i="3"/>
  <c r="H510" i="3"/>
  <c r="A510" i="3"/>
  <c r="N510" i="3" s="1"/>
  <c r="A466" i="3"/>
  <c r="H467" i="3"/>
  <c r="H468" i="3" s="1"/>
  <c r="H469" i="3" s="1"/>
  <c r="H470" i="3" s="1"/>
  <c r="H471" i="3" s="1"/>
  <c r="H472" i="3"/>
  <c r="H473" i="3" s="1"/>
  <c r="H474" i="3" s="1"/>
  <c r="H475" i="3" s="1"/>
  <c r="H476" i="3" s="1"/>
  <c r="H498" i="3"/>
  <c r="A515" i="3"/>
  <c r="N515" i="3" s="1"/>
  <c r="H5" i="3"/>
  <c r="L9" i="3"/>
  <c r="L15" i="3"/>
  <c r="H34" i="3"/>
  <c r="L45" i="3"/>
  <c r="L73" i="3"/>
  <c r="L76" i="3"/>
  <c r="L78" i="3"/>
  <c r="L97" i="3"/>
  <c r="A101" i="3"/>
  <c r="L107" i="3"/>
  <c r="A132" i="3"/>
  <c r="F140" i="3"/>
  <c r="A176" i="3"/>
  <c r="A190" i="3"/>
  <c r="H208" i="3"/>
  <c r="A217" i="3"/>
  <c r="A223" i="3"/>
  <c r="A227" i="3"/>
  <c r="A266" i="3"/>
  <c r="L267" i="3"/>
  <c r="A269" i="3"/>
  <c r="A270" i="3"/>
  <c r="L281" i="3"/>
  <c r="A286" i="3"/>
  <c r="L299" i="3"/>
  <c r="A330" i="3"/>
  <c r="F338" i="3"/>
  <c r="F339" i="3" s="1"/>
  <c r="F340" i="3" s="1"/>
  <c r="F341" i="3" s="1"/>
  <c r="F342" i="3" s="1"/>
  <c r="F343" i="3" s="1"/>
  <c r="F344" i="3" s="1"/>
  <c r="F345" i="3" s="1"/>
  <c r="F346" i="3" s="1"/>
  <c r="L351" i="3"/>
  <c r="A355" i="3"/>
  <c r="A357" i="3"/>
  <c r="A359" i="3"/>
  <c r="A361" i="3"/>
  <c r="F368" i="3"/>
  <c r="F369" i="3" s="1"/>
  <c r="F370" i="3" s="1"/>
  <c r="F371" i="3" s="1"/>
  <c r="F372" i="3" s="1"/>
  <c r="A376" i="3"/>
  <c r="L401" i="3"/>
  <c r="A410" i="3"/>
  <c r="H411" i="3"/>
  <c r="F418" i="3"/>
  <c r="F419" i="3" s="1"/>
  <c r="F420" i="3" s="1"/>
  <c r="F427" i="3"/>
  <c r="F428" i="3" s="1"/>
  <c r="F429" i="3" s="1"/>
  <c r="A477" i="3"/>
  <c r="H478" i="3"/>
  <c r="A485" i="3"/>
  <c r="L490" i="3"/>
  <c r="A511" i="3"/>
  <c r="N511" i="3" s="1"/>
  <c r="A285" i="3"/>
  <c r="L291" i="3"/>
  <c r="F332" i="3"/>
  <c r="F333" i="3" s="1"/>
  <c r="A334" i="3"/>
  <c r="A343" i="3"/>
  <c r="A344" i="3"/>
  <c r="A345" i="3"/>
  <c r="A346" i="3"/>
  <c r="A347" i="3"/>
  <c r="A353" i="3"/>
  <c r="F373" i="3"/>
  <c r="F374" i="3" s="1"/>
  <c r="F375" i="3" s="1"/>
  <c r="F376" i="3" s="1"/>
  <c r="F377" i="3" s="1"/>
  <c r="F378" i="3"/>
  <c r="L380" i="3"/>
  <c r="F402" i="3"/>
  <c r="L405" i="3"/>
  <c r="L431" i="3"/>
  <c r="F441" i="3"/>
  <c r="F442" i="3" s="1"/>
  <c r="F443" i="3" s="1"/>
  <c r="F445" i="3"/>
  <c r="F446" i="3" s="1"/>
  <c r="F447" i="3" s="1"/>
  <c r="F451" i="3"/>
  <c r="F452" i="3" s="1"/>
  <c r="F453" i="3" s="1"/>
  <c r="F457" i="3"/>
  <c r="L484" i="3"/>
  <c r="F487" i="3"/>
  <c r="F488" i="3" s="1"/>
  <c r="F489" i="3" s="1"/>
  <c r="L496" i="3"/>
  <c r="F499" i="3"/>
  <c r="F500" i="3" s="1"/>
  <c r="F501" i="3" s="1"/>
  <c r="L507" i="3"/>
  <c r="L2" i="3"/>
  <c r="A2" i="3"/>
  <c r="L3" i="3"/>
  <c r="L6" i="3"/>
  <c r="A6" i="3"/>
  <c r="L20" i="3"/>
  <c r="L27" i="3"/>
  <c r="A27" i="3"/>
  <c r="L28" i="3"/>
  <c r="L31" i="3"/>
  <c r="A31" i="3"/>
  <c r="L32" i="3"/>
  <c r="A3" i="3"/>
  <c r="L4" i="3"/>
  <c r="A4" i="3"/>
  <c r="H4" i="3"/>
  <c r="L5" i="3"/>
  <c r="A7" i="3"/>
  <c r="L8" i="3"/>
  <c r="A8" i="3"/>
  <c r="F8" i="3"/>
  <c r="F9" i="3" s="1"/>
  <c r="F10" i="3" s="1"/>
  <c r="F11" i="3" s="1"/>
  <c r="A11" i="3"/>
  <c r="A13" i="3"/>
  <c r="L14" i="3"/>
  <c r="A14" i="3"/>
  <c r="H14" i="3"/>
  <c r="A17" i="3"/>
  <c r="H18" i="3"/>
  <c r="H19" i="3" s="1"/>
  <c r="L18" i="3"/>
  <c r="A20" i="3"/>
  <c r="L21" i="3"/>
  <c r="A21" i="3"/>
  <c r="L22" i="3"/>
  <c r="A24" i="3"/>
  <c r="L25" i="3"/>
  <c r="A25" i="3"/>
  <c r="L26" i="3"/>
  <c r="A28" i="3"/>
  <c r="L29" i="3"/>
  <c r="A29" i="3"/>
  <c r="H29" i="3"/>
  <c r="H30" i="3" s="1"/>
  <c r="H31" i="3" s="1"/>
  <c r="H32" i="3" s="1"/>
  <c r="H33" i="3" s="1"/>
  <c r="L30" i="3"/>
  <c r="A32" i="3"/>
  <c r="L33" i="3"/>
  <c r="A33" i="3"/>
  <c r="L34" i="3"/>
  <c r="L36" i="3"/>
  <c r="A36" i="3"/>
  <c r="F40" i="3"/>
  <c r="F41" i="3" s="1"/>
  <c r="F42" i="3" s="1"/>
  <c r="F43" i="3" s="1"/>
  <c r="F44" i="3" s="1"/>
  <c r="F45" i="3" s="1"/>
  <c r="L40" i="3"/>
  <c r="A42" i="3"/>
  <c r="L43" i="3"/>
  <c r="A43" i="3"/>
  <c r="L7" i="3"/>
  <c r="L10" i="3"/>
  <c r="A10" i="3"/>
  <c r="L11" i="3"/>
  <c r="L13" i="3"/>
  <c r="L16" i="3"/>
  <c r="A16" i="3"/>
  <c r="L17" i="3"/>
  <c r="L19" i="3"/>
  <c r="A19" i="3"/>
  <c r="H20" i="3"/>
  <c r="H21" i="3" s="1"/>
  <c r="H22" i="3" s="1"/>
  <c r="L23" i="3"/>
  <c r="A23" i="3"/>
  <c r="L24" i="3"/>
  <c r="A26" i="3"/>
  <c r="F35" i="3"/>
  <c r="F36" i="3" s="1"/>
  <c r="F37" i="3" s="1"/>
  <c r="F38" i="3" s="1"/>
  <c r="F39" i="3" s="1"/>
  <c r="L35" i="3"/>
  <c r="L38" i="3"/>
  <c r="A38" i="3"/>
  <c r="L39" i="3"/>
  <c r="L41" i="3"/>
  <c r="A41" i="3"/>
  <c r="L42" i="3"/>
  <c r="L44" i="3"/>
  <c r="L46" i="3"/>
  <c r="A48" i="3"/>
  <c r="A50" i="3"/>
  <c r="L50" i="3"/>
  <c r="L54" i="3"/>
  <c r="L56" i="3"/>
  <c r="L58" i="3"/>
  <c r="L60" i="3"/>
  <c r="H61" i="3"/>
  <c r="H62" i="3" s="1"/>
  <c r="H63" i="3" s="1"/>
  <c r="H64" i="3" s="1"/>
  <c r="H65" i="3" s="1"/>
  <c r="L62" i="3"/>
  <c r="L64" i="3"/>
  <c r="L66" i="3"/>
  <c r="L67" i="3"/>
  <c r="L68" i="3"/>
  <c r="L70" i="3"/>
  <c r="L72" i="3"/>
  <c r="H73" i="3"/>
  <c r="H74" i="3" s="1"/>
  <c r="L74" i="3"/>
  <c r="H75" i="3"/>
  <c r="L79" i="3"/>
  <c r="H80" i="3"/>
  <c r="L82" i="3"/>
  <c r="L84" i="3"/>
  <c r="L86" i="3"/>
  <c r="L88" i="3"/>
  <c r="L90" i="3"/>
  <c r="L91" i="3"/>
  <c r="L92" i="3"/>
  <c r="L94" i="3"/>
  <c r="L96" i="3"/>
  <c r="L98" i="3"/>
  <c r="L100" i="3"/>
  <c r="F101" i="3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L101" i="3"/>
  <c r="L104" i="3"/>
  <c r="L106" i="3"/>
  <c r="L108" i="3"/>
  <c r="L112" i="3"/>
  <c r="A112" i="3"/>
  <c r="L113" i="3"/>
  <c r="L116" i="3"/>
  <c r="A116" i="3"/>
  <c r="L117" i="3"/>
  <c r="L120" i="3"/>
  <c r="A120" i="3"/>
  <c r="L121" i="3"/>
  <c r="L124" i="3"/>
  <c r="A124" i="3"/>
  <c r="L125" i="3"/>
  <c r="L128" i="3"/>
  <c r="A128" i="3"/>
  <c r="L130" i="3"/>
  <c r="A130" i="3"/>
  <c r="L131" i="3"/>
  <c r="L133" i="3"/>
  <c r="L135" i="3"/>
  <c r="A135" i="3"/>
  <c r="L139" i="3"/>
  <c r="A139" i="3"/>
  <c r="L142" i="3"/>
  <c r="A142" i="3"/>
  <c r="A146" i="3"/>
  <c r="L146" i="3"/>
  <c r="L148" i="3"/>
  <c r="A150" i="3"/>
  <c r="L150" i="3"/>
  <c r="L152" i="3"/>
  <c r="A154" i="3"/>
  <c r="L154" i="3"/>
  <c r="L156" i="3"/>
  <c r="A158" i="3"/>
  <c r="L158" i="3"/>
  <c r="L160" i="3"/>
  <c r="A162" i="3"/>
  <c r="L162" i="3"/>
  <c r="L164" i="3"/>
  <c r="H166" i="3"/>
  <c r="A166" i="3"/>
  <c r="L166" i="3"/>
  <c r="L172" i="3"/>
  <c r="A172" i="3"/>
  <c r="L176" i="3"/>
  <c r="H179" i="3"/>
  <c r="H180" i="3"/>
  <c r="A179" i="3"/>
  <c r="L179" i="3"/>
  <c r="L185" i="3"/>
  <c r="L189" i="3"/>
  <c r="L192" i="3"/>
  <c r="H194" i="3"/>
  <c r="H195" i="3"/>
  <c r="H196" i="3" s="1"/>
  <c r="H197" i="3" s="1"/>
  <c r="H198" i="3" s="1"/>
  <c r="H199" i="3" s="1"/>
  <c r="A194" i="3"/>
  <c r="L194" i="3"/>
  <c r="L196" i="3"/>
  <c r="A198" i="3"/>
  <c r="L198" i="3"/>
  <c r="L200" i="3"/>
  <c r="H206" i="3"/>
  <c r="H207" i="3"/>
  <c r="A206" i="3"/>
  <c r="L206" i="3"/>
  <c r="L208" i="3"/>
  <c r="L211" i="3"/>
  <c r="H213" i="3"/>
  <c r="H214" i="3" s="1"/>
  <c r="H215" i="3" s="1"/>
  <c r="A213" i="3"/>
  <c r="L213" i="3"/>
  <c r="L215" i="3"/>
  <c r="L218" i="3"/>
  <c r="A218" i="3"/>
  <c r="H222" i="3"/>
  <c r="A222" i="3"/>
  <c r="L222" i="3"/>
  <c r="L224" i="3"/>
  <c r="A224" i="3"/>
  <c r="L229" i="3"/>
  <c r="L233" i="3"/>
  <c r="H235" i="3"/>
  <c r="A235" i="3"/>
  <c r="L236" i="3"/>
  <c r="A238" i="3"/>
  <c r="L238" i="3"/>
  <c r="L240" i="3"/>
  <c r="A242" i="3"/>
  <c r="L242" i="3"/>
  <c r="L244" i="3"/>
  <c r="A246" i="3"/>
  <c r="L246" i="3"/>
  <c r="L248" i="3"/>
  <c r="A250" i="3"/>
  <c r="L250" i="3"/>
  <c r="L252" i="3"/>
  <c r="A254" i="3"/>
  <c r="L254" i="3"/>
  <c r="L256" i="3"/>
  <c r="L259" i="3"/>
  <c r="A259" i="3"/>
  <c r="L263" i="3"/>
  <c r="A263" i="3"/>
  <c r="H267" i="3"/>
  <c r="A267" i="3"/>
  <c r="F268" i="3"/>
  <c r="F269" i="3" s="1"/>
  <c r="F270" i="3" s="1"/>
  <c r="F271" i="3" s="1"/>
  <c r="L268" i="3"/>
  <c r="L276" i="3"/>
  <c r="A276" i="3"/>
  <c r="L280" i="3"/>
  <c r="A280" i="3"/>
  <c r="L283" i="3"/>
  <c r="A283" i="3"/>
  <c r="L286" i="3"/>
  <c r="L289" i="3"/>
  <c r="A289" i="3"/>
  <c r="H296" i="3"/>
  <c r="H297" i="3"/>
  <c r="A296" i="3"/>
  <c r="L296" i="3"/>
  <c r="L301" i="3"/>
  <c r="A301" i="3"/>
  <c r="A305" i="3"/>
  <c r="L305" i="3"/>
  <c r="L307" i="3"/>
  <c r="L48" i="3"/>
  <c r="A45" i="3"/>
  <c r="A47" i="3"/>
  <c r="A49" i="3"/>
  <c r="A51" i="3"/>
  <c r="A53" i="3"/>
  <c r="A55" i="3"/>
  <c r="A57" i="3"/>
  <c r="A59" i="3"/>
  <c r="A61" i="3"/>
  <c r="A63" i="3"/>
  <c r="A65" i="3"/>
  <c r="A69" i="3"/>
  <c r="A71" i="3"/>
  <c r="A73" i="3"/>
  <c r="A75" i="3"/>
  <c r="A80" i="3"/>
  <c r="A83" i="3"/>
  <c r="A85" i="3"/>
  <c r="A87" i="3"/>
  <c r="A89" i="3"/>
  <c r="A93" i="3"/>
  <c r="A95" i="3"/>
  <c r="A97" i="3"/>
  <c r="A99" i="3"/>
  <c r="A103" i="3"/>
  <c r="A105" i="3"/>
  <c r="A107" i="3"/>
  <c r="A109" i="3"/>
  <c r="L110" i="3"/>
  <c r="L111" i="3"/>
  <c r="A113" i="3"/>
  <c r="L114" i="3"/>
  <c r="A114" i="3"/>
  <c r="L115" i="3"/>
  <c r="A117" i="3"/>
  <c r="L118" i="3"/>
  <c r="A118" i="3"/>
  <c r="L119" i="3"/>
  <c r="A121" i="3"/>
  <c r="L122" i="3"/>
  <c r="A122" i="3"/>
  <c r="L123" i="3"/>
  <c r="A125" i="3"/>
  <c r="L126" i="3"/>
  <c r="A126" i="3"/>
  <c r="L127" i="3"/>
  <c r="A129" i="3"/>
  <c r="A131" i="3"/>
  <c r="F132" i="3"/>
  <c r="L132" i="3"/>
  <c r="L134" i="3"/>
  <c r="A134" i="3"/>
  <c r="H137" i="3"/>
  <c r="A136" i="3"/>
  <c r="L136" i="3"/>
  <c r="L138" i="3"/>
  <c r="H140" i="3"/>
  <c r="A140" i="3"/>
  <c r="F141" i="3"/>
  <c r="F142" i="3" s="1"/>
  <c r="F143" i="3" s="1"/>
  <c r="L141" i="3"/>
  <c r="H143" i="3"/>
  <c r="A143" i="3"/>
  <c r="L143" i="3"/>
  <c r="L145" i="3"/>
  <c r="A145" i="3"/>
  <c r="L149" i="3"/>
  <c r="A149" i="3"/>
  <c r="L153" i="3"/>
  <c r="A153" i="3"/>
  <c r="L157" i="3"/>
  <c r="A157" i="3"/>
  <c r="L161" i="3"/>
  <c r="A161" i="3"/>
  <c r="L165" i="3"/>
  <c r="A165" i="3"/>
  <c r="H169" i="3"/>
  <c r="H170" i="3"/>
  <c r="A169" i="3"/>
  <c r="L169" i="3"/>
  <c r="L171" i="3"/>
  <c r="H173" i="3"/>
  <c r="H174" i="3"/>
  <c r="A173" i="3"/>
  <c r="L173" i="3"/>
  <c r="L175" i="3"/>
  <c r="L178" i="3"/>
  <c r="A178" i="3"/>
  <c r="H182" i="3"/>
  <c r="H183" i="3"/>
  <c r="A182" i="3"/>
  <c r="L182" i="3"/>
  <c r="L184" i="3"/>
  <c r="L187" i="3"/>
  <c r="F190" i="3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L190" i="3"/>
  <c r="L193" i="3"/>
  <c r="A193" i="3"/>
  <c r="L197" i="3"/>
  <c r="A197" i="3"/>
  <c r="F201" i="3"/>
  <c r="F202" i="3" s="1"/>
  <c r="L201" i="3"/>
  <c r="H204" i="3"/>
  <c r="A204" i="3"/>
  <c r="F209" i="3"/>
  <c r="F210" i="3" s="1"/>
  <c r="F211" i="3" s="1"/>
  <c r="F212" i="3" s="1"/>
  <c r="F213" i="3" s="1"/>
  <c r="F214" i="3" s="1"/>
  <c r="F215" i="3" s="1"/>
  <c r="L209" i="3"/>
  <c r="L212" i="3"/>
  <c r="A212" i="3"/>
  <c r="L216" i="3"/>
  <c r="H219" i="3"/>
  <c r="A219" i="3"/>
  <c r="L219" i="3"/>
  <c r="L221" i="3"/>
  <c r="A221" i="3"/>
  <c r="H225" i="3"/>
  <c r="A225" i="3"/>
  <c r="L225" i="3"/>
  <c r="L227" i="3"/>
  <c r="L231" i="3"/>
  <c r="L234" i="3"/>
  <c r="A234" i="3"/>
  <c r="L237" i="3"/>
  <c r="A237" i="3"/>
  <c r="L241" i="3"/>
  <c r="A241" i="3"/>
  <c r="L245" i="3"/>
  <c r="A245" i="3"/>
  <c r="L249" i="3"/>
  <c r="A249" i="3"/>
  <c r="L253" i="3"/>
  <c r="A253" i="3"/>
  <c r="L258" i="3"/>
  <c r="A260" i="3"/>
  <c r="L260" i="3"/>
  <c r="L262" i="3"/>
  <c r="H264" i="3"/>
  <c r="H265" i="3"/>
  <c r="A264" i="3"/>
  <c r="L264" i="3"/>
  <c r="L270" i="3"/>
  <c r="H273" i="3"/>
  <c r="H274" i="3"/>
  <c r="A273" i="3"/>
  <c r="L273" i="3"/>
  <c r="L275" i="3"/>
  <c r="H277" i="3"/>
  <c r="H278" i="3"/>
  <c r="A277" i="3"/>
  <c r="L277" i="3"/>
  <c r="L279" i="3"/>
  <c r="H281" i="3"/>
  <c r="A281" i="3"/>
  <c r="L282" i="3"/>
  <c r="H284" i="3"/>
  <c r="A284" i="3"/>
  <c r="L284" i="3"/>
  <c r="L288" i="3"/>
  <c r="H292" i="3"/>
  <c r="H293" i="3"/>
  <c r="A292" i="3"/>
  <c r="L292" i="3"/>
  <c r="F295" i="3"/>
  <c r="F296" i="3" s="1"/>
  <c r="F297" i="3" s="1"/>
  <c r="H299" i="3"/>
  <c r="A299" i="3"/>
  <c r="L300" i="3"/>
  <c r="H302" i="3"/>
  <c r="A302" i="3"/>
  <c r="L302" i="3"/>
  <c r="L304" i="3"/>
  <c r="A304" i="3"/>
  <c r="L308" i="3"/>
  <c r="A308" i="3"/>
  <c r="L309" i="3"/>
  <c r="L312" i="3"/>
  <c r="A312" i="3"/>
  <c r="L313" i="3"/>
  <c r="L316" i="3"/>
  <c r="A316" i="3"/>
  <c r="L317" i="3"/>
  <c r="L320" i="3"/>
  <c r="A320" i="3"/>
  <c r="L321" i="3"/>
  <c r="L324" i="3"/>
  <c r="A324" i="3"/>
  <c r="L325" i="3"/>
  <c r="L328" i="3"/>
  <c r="L331" i="3"/>
  <c r="A331" i="3"/>
  <c r="F334" i="3"/>
  <c r="F335" i="3" s="1"/>
  <c r="F336" i="3" s="1"/>
  <c r="F337" i="3" s="1"/>
  <c r="L334" i="3"/>
  <c r="L337" i="3"/>
  <c r="A337" i="3"/>
  <c r="L340" i="3"/>
  <c r="A340" i="3"/>
  <c r="H342" i="3"/>
  <c r="H341" i="3"/>
  <c r="L341" i="3"/>
  <c r="L347" i="3"/>
  <c r="L350" i="3"/>
  <c r="A350" i="3"/>
  <c r="L355" i="3"/>
  <c r="L359" i="3"/>
  <c r="L363" i="3"/>
  <c r="A363" i="3"/>
  <c r="L367" i="3"/>
  <c r="A367" i="3"/>
  <c r="L370" i="3"/>
  <c r="A370" i="3"/>
  <c r="H374" i="3"/>
  <c r="H375" i="3"/>
  <c r="A374" i="3"/>
  <c r="L374" i="3"/>
  <c r="L376" i="3"/>
  <c r="H378" i="3"/>
  <c r="A378" i="3"/>
  <c r="H382" i="3"/>
  <c r="A382" i="3"/>
  <c r="L386" i="3"/>
  <c r="A386" i="3"/>
  <c r="L390" i="3"/>
  <c r="L393" i="3"/>
  <c r="A393" i="3"/>
  <c r="H397" i="3"/>
  <c r="H398" i="3"/>
  <c r="A397" i="3"/>
  <c r="L397" i="3"/>
  <c r="F400" i="3"/>
  <c r="L399" i="3"/>
  <c r="H401" i="3"/>
  <c r="A401" i="3"/>
  <c r="H405" i="3"/>
  <c r="A405" i="3"/>
  <c r="L410" i="3"/>
  <c r="H413" i="3"/>
  <c r="H414" i="3"/>
  <c r="A413" i="3"/>
  <c r="L413" i="3"/>
  <c r="H419" i="3"/>
  <c r="H420" i="3"/>
  <c r="A419" i="3"/>
  <c r="L419" i="3"/>
  <c r="H425" i="3"/>
  <c r="H426" i="3"/>
  <c r="A425" i="3"/>
  <c r="L425" i="3"/>
  <c r="H431" i="3"/>
  <c r="A431" i="3"/>
  <c r="L436" i="3"/>
  <c r="A436" i="3"/>
  <c r="L440" i="3"/>
  <c r="A440" i="3"/>
  <c r="L443" i="3"/>
  <c r="A443" i="3"/>
  <c r="H446" i="3"/>
  <c r="H447" i="3"/>
  <c r="A446" i="3"/>
  <c r="L446" i="3"/>
  <c r="H452" i="3"/>
  <c r="H453" i="3"/>
  <c r="A452" i="3"/>
  <c r="L452" i="3"/>
  <c r="H458" i="3"/>
  <c r="H459" i="3"/>
  <c r="A458" i="3"/>
  <c r="L458" i="3"/>
  <c r="F460" i="3"/>
  <c r="F461" i="3" s="1"/>
  <c r="F462" i="3" s="1"/>
  <c r="H462" i="3"/>
  <c r="A462" i="3"/>
  <c r="L462" i="3"/>
  <c r="A464" i="3"/>
  <c r="L464" i="3"/>
  <c r="L473" i="3"/>
  <c r="A473" i="3"/>
  <c r="H484" i="3"/>
  <c r="A484" i="3"/>
  <c r="L485" i="3"/>
  <c r="H490" i="3"/>
  <c r="A490" i="3"/>
  <c r="L491" i="3"/>
  <c r="H496" i="3"/>
  <c r="A496" i="3"/>
  <c r="L497" i="3"/>
  <c r="L502" i="3"/>
  <c r="H506" i="3"/>
  <c r="A506" i="3"/>
  <c r="N506" i="3" s="1"/>
  <c r="L506" i="3"/>
  <c r="L515" i="3"/>
  <c r="L530" i="3"/>
  <c r="L532" i="3"/>
  <c r="L534" i="3"/>
  <c r="L137" i="3"/>
  <c r="A137" i="3"/>
  <c r="H141" i="3"/>
  <c r="F144" i="3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L144" i="3"/>
  <c r="L147" i="3"/>
  <c r="A147" i="3"/>
  <c r="L151" i="3"/>
  <c r="A151" i="3"/>
  <c r="L155" i="3"/>
  <c r="A155" i="3"/>
  <c r="L159" i="3"/>
  <c r="A159" i="3"/>
  <c r="L163" i="3"/>
  <c r="A163" i="3"/>
  <c r="L167" i="3"/>
  <c r="A167" i="3"/>
  <c r="L168" i="3"/>
  <c r="L170" i="3"/>
  <c r="A170" i="3"/>
  <c r="L174" i="3"/>
  <c r="A174" i="3"/>
  <c r="L177" i="3"/>
  <c r="L180" i="3"/>
  <c r="A180" i="3"/>
  <c r="L181" i="3"/>
  <c r="L183" i="3"/>
  <c r="A183" i="3"/>
  <c r="L186" i="3"/>
  <c r="L188" i="3"/>
  <c r="A188" i="3"/>
  <c r="L191" i="3"/>
  <c r="A191" i="3"/>
  <c r="L195" i="3"/>
  <c r="A195" i="3"/>
  <c r="L199" i="3"/>
  <c r="A199" i="3"/>
  <c r="L202" i="3"/>
  <c r="A202" i="3"/>
  <c r="L203" i="3"/>
  <c r="F204" i="3"/>
  <c r="L205" i="3"/>
  <c r="L207" i="3"/>
  <c r="A207" i="3"/>
  <c r="L210" i="3"/>
  <c r="A210" i="3"/>
  <c r="L214" i="3"/>
  <c r="A214" i="3"/>
  <c r="L217" i="3"/>
  <c r="F220" i="3"/>
  <c r="F221" i="3" s="1"/>
  <c r="F222" i="3" s="1"/>
  <c r="L220" i="3"/>
  <c r="F223" i="3"/>
  <c r="F224" i="3" s="1"/>
  <c r="F225" i="3" s="1"/>
  <c r="L223" i="3"/>
  <c r="F226" i="3"/>
  <c r="F227" i="3" s="1"/>
  <c r="L226" i="3"/>
  <c r="L228" i="3"/>
  <c r="L230" i="3"/>
  <c r="L232" i="3"/>
  <c r="A232" i="3"/>
  <c r="H236" i="3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8" i="3" s="1"/>
  <c r="L239" i="3"/>
  <c r="A239" i="3"/>
  <c r="L243" i="3"/>
  <c r="A243" i="3"/>
  <c r="L247" i="3"/>
  <c r="A247" i="3"/>
  <c r="L251" i="3"/>
  <c r="A251" i="3"/>
  <c r="L255" i="3"/>
  <c r="A255" i="3"/>
  <c r="H257" i="3"/>
  <c r="J257" i="3"/>
  <c r="A257" i="3"/>
  <c r="B257" i="3" s="1"/>
  <c r="L261" i="3"/>
  <c r="A261" i="3"/>
  <c r="L265" i="3"/>
  <c r="A265" i="3"/>
  <c r="L266" i="3"/>
  <c r="H269" i="3"/>
  <c r="L269" i="3"/>
  <c r="L271" i="3"/>
  <c r="A271" i="3"/>
  <c r="L272" i="3"/>
  <c r="L274" i="3"/>
  <c r="A274" i="3"/>
  <c r="L278" i="3"/>
  <c r="A278" i="3"/>
  <c r="H282" i="3"/>
  <c r="L285" i="3"/>
  <c r="L287" i="3"/>
  <c r="A287" i="3"/>
  <c r="L293" i="3"/>
  <c r="A293" i="3"/>
  <c r="L294" i="3"/>
  <c r="L295" i="3"/>
  <c r="L297" i="3"/>
  <c r="A297" i="3"/>
  <c r="L298" i="3"/>
  <c r="F299" i="3"/>
  <c r="F300" i="3" s="1"/>
  <c r="F301" i="3" s="1"/>
  <c r="F302" i="3" s="1"/>
  <c r="H300" i="3"/>
  <c r="F303" i="3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L303" i="3"/>
  <c r="L306" i="3"/>
  <c r="A306" i="3"/>
  <c r="A309" i="3"/>
  <c r="L310" i="3"/>
  <c r="A310" i="3"/>
  <c r="L311" i="3"/>
  <c r="A313" i="3"/>
  <c r="L314" i="3"/>
  <c r="A314" i="3"/>
  <c r="L315" i="3"/>
  <c r="A317" i="3"/>
  <c r="L318" i="3"/>
  <c r="A318" i="3"/>
  <c r="L319" i="3"/>
  <c r="A321" i="3"/>
  <c r="L322" i="3"/>
  <c r="A322" i="3"/>
  <c r="L323" i="3"/>
  <c r="A325" i="3"/>
  <c r="L326" i="3"/>
  <c r="A326" i="3"/>
  <c r="L327" i="3"/>
  <c r="L329" i="3"/>
  <c r="A329" i="3"/>
  <c r="L330" i="3"/>
  <c r="A332" i="3"/>
  <c r="H333" i="3"/>
  <c r="L333" i="3"/>
  <c r="L335" i="3"/>
  <c r="A335" i="3"/>
  <c r="L336" i="3"/>
  <c r="A338" i="3"/>
  <c r="H339" i="3"/>
  <c r="L339" i="3"/>
  <c r="A341" i="3"/>
  <c r="A342" i="3"/>
  <c r="L342" i="3"/>
  <c r="L343" i="3"/>
  <c r="L344" i="3"/>
  <c r="L345" i="3"/>
  <c r="L346" i="3"/>
  <c r="L348" i="3"/>
  <c r="A348" i="3"/>
  <c r="L349" i="3"/>
  <c r="A351" i="3"/>
  <c r="L352" i="3"/>
  <c r="F353" i="3"/>
  <c r="L353" i="3"/>
  <c r="L357" i="3"/>
  <c r="L361" i="3"/>
  <c r="H364" i="3"/>
  <c r="H365" i="3"/>
  <c r="A364" i="3"/>
  <c r="L364" i="3"/>
  <c r="L366" i="3"/>
  <c r="H368" i="3"/>
  <c r="A368" i="3"/>
  <c r="L369" i="3"/>
  <c r="H371" i="3"/>
  <c r="H372" i="3"/>
  <c r="A371" i="3"/>
  <c r="L371" i="3"/>
  <c r="L377" i="3"/>
  <c r="A377" i="3"/>
  <c r="H380" i="3"/>
  <c r="A380" i="3"/>
  <c r="H384" i="3"/>
  <c r="A384" i="3"/>
  <c r="L385" i="3"/>
  <c r="H387" i="3"/>
  <c r="H388" i="3"/>
  <c r="A387" i="3"/>
  <c r="L387" i="3"/>
  <c r="L389" i="3"/>
  <c r="L392" i="3"/>
  <c r="H394" i="3"/>
  <c r="A394" i="3"/>
  <c r="L394" i="3"/>
  <c r="L396" i="3"/>
  <c r="A396" i="3"/>
  <c r="L400" i="3"/>
  <c r="A400" i="3"/>
  <c r="H403" i="3"/>
  <c r="A403" i="3"/>
  <c r="H407" i="3"/>
  <c r="H408" i="3" s="1"/>
  <c r="H409" i="3" s="1"/>
  <c r="A407" i="3"/>
  <c r="L407" i="3"/>
  <c r="L409" i="3"/>
  <c r="H416" i="3"/>
  <c r="H417" i="3"/>
  <c r="A416" i="3"/>
  <c r="L416" i="3"/>
  <c r="H422" i="3"/>
  <c r="H423" i="3"/>
  <c r="A422" i="3"/>
  <c r="L422" i="3"/>
  <c r="H428" i="3"/>
  <c r="H429" i="3"/>
  <c r="A428" i="3"/>
  <c r="L428" i="3"/>
  <c r="H433" i="3"/>
  <c r="H434" i="3"/>
  <c r="H435" i="3" s="1"/>
  <c r="H436" i="3" s="1"/>
  <c r="H437" i="3" s="1"/>
  <c r="H438" i="3" s="1"/>
  <c r="H439" i="3" s="1"/>
  <c r="H440" i="3" s="1"/>
  <c r="A433" i="3"/>
  <c r="L433" i="3"/>
  <c r="L435" i="3"/>
  <c r="A437" i="3"/>
  <c r="L437" i="3"/>
  <c r="L439" i="3"/>
  <c r="H441" i="3"/>
  <c r="A441" i="3"/>
  <c r="L442" i="3"/>
  <c r="H444" i="3"/>
  <c r="A444" i="3"/>
  <c r="H449" i="3"/>
  <c r="H450" i="3"/>
  <c r="A449" i="3"/>
  <c r="L449" i="3"/>
  <c r="H455" i="3"/>
  <c r="H456" i="3"/>
  <c r="A455" i="3"/>
  <c r="L455" i="3"/>
  <c r="L466" i="3"/>
  <c r="L469" i="3"/>
  <c r="A469" i="3"/>
  <c r="L477" i="3"/>
  <c r="L480" i="3"/>
  <c r="A480" i="3"/>
  <c r="H487" i="3"/>
  <c r="A487" i="3"/>
  <c r="L488" i="3"/>
  <c r="H493" i="3"/>
  <c r="A493" i="3"/>
  <c r="L494" i="3"/>
  <c r="H499" i="3"/>
  <c r="A499" i="3"/>
  <c r="L500" i="3"/>
  <c r="H504" i="3"/>
  <c r="A504" i="3"/>
  <c r="N504" i="3" s="1"/>
  <c r="L504" i="3"/>
  <c r="A519" i="3"/>
  <c r="N519" i="3" s="1"/>
  <c r="L519" i="3"/>
  <c r="L354" i="3"/>
  <c r="L356" i="3"/>
  <c r="L358" i="3"/>
  <c r="L360" i="3"/>
  <c r="L362" i="3"/>
  <c r="L365" i="3"/>
  <c r="A365" i="3"/>
  <c r="H369" i="3"/>
  <c r="L372" i="3"/>
  <c r="A372" i="3"/>
  <c r="L373" i="3"/>
  <c r="L375" i="3"/>
  <c r="A375" i="3"/>
  <c r="L379" i="3"/>
  <c r="F380" i="3"/>
  <c r="L381" i="3"/>
  <c r="F382" i="3"/>
  <c r="L383" i="3"/>
  <c r="F384" i="3"/>
  <c r="F385" i="3" s="1"/>
  <c r="F386" i="3" s="1"/>
  <c r="F387" i="3" s="1"/>
  <c r="F388" i="3" s="1"/>
  <c r="F389" i="3" s="1"/>
  <c r="H385" i="3"/>
  <c r="L388" i="3"/>
  <c r="A388" i="3"/>
  <c r="L391" i="3"/>
  <c r="A391" i="3"/>
  <c r="F395" i="3"/>
  <c r="F396" i="3" s="1"/>
  <c r="F397" i="3" s="1"/>
  <c r="F398" i="3" s="1"/>
  <c r="F399" i="3" s="1"/>
  <c r="L395" i="3"/>
  <c r="L398" i="3"/>
  <c r="A398" i="3"/>
  <c r="L402" i="3"/>
  <c r="F403" i="3"/>
  <c r="L404" i="3"/>
  <c r="L406" i="3"/>
  <c r="L408" i="3"/>
  <c r="A408" i="3"/>
  <c r="L411" i="3"/>
  <c r="A411" i="3"/>
  <c r="L412" i="3"/>
  <c r="L414" i="3"/>
  <c r="A414" i="3"/>
  <c r="L415" i="3"/>
  <c r="L417" i="3"/>
  <c r="A417" i="3"/>
  <c r="L418" i="3"/>
  <c r="L420" i="3"/>
  <c r="A420" i="3"/>
  <c r="L421" i="3"/>
  <c r="L423" i="3"/>
  <c r="A423" i="3"/>
  <c r="L424" i="3"/>
  <c r="L426" i="3"/>
  <c r="A426" i="3"/>
  <c r="L427" i="3"/>
  <c r="L429" i="3"/>
  <c r="A429" i="3"/>
  <c r="L430" i="3"/>
  <c r="L432" i="3"/>
  <c r="L434" i="3"/>
  <c r="A434" i="3"/>
  <c r="L438" i="3"/>
  <c r="A438" i="3"/>
  <c r="H442" i="3"/>
  <c r="L445" i="3"/>
  <c r="L447" i="3"/>
  <c r="A447" i="3"/>
  <c r="L448" i="3"/>
  <c r="L450" i="3"/>
  <c r="A450" i="3"/>
  <c r="L451" i="3"/>
  <c r="L453" i="3"/>
  <c r="A453" i="3"/>
  <c r="L454" i="3"/>
  <c r="L456" i="3"/>
  <c r="A456" i="3"/>
  <c r="L457" i="3"/>
  <c r="F458" i="3"/>
  <c r="F459" i="3" s="1"/>
  <c r="L459" i="3"/>
  <c r="A459" i="3"/>
  <c r="L460" i="3"/>
  <c r="L461" i="3"/>
  <c r="A461" i="3"/>
  <c r="H461" i="3"/>
  <c r="A465" i="3"/>
  <c r="L465" i="3"/>
  <c r="L468" i="3"/>
  <c r="A470" i="3"/>
  <c r="L470" i="3"/>
  <c r="L472" i="3"/>
  <c r="A474" i="3"/>
  <c r="L474" i="3"/>
  <c r="L476" i="3"/>
  <c r="L479" i="3"/>
  <c r="A481" i="3"/>
  <c r="L481" i="3"/>
  <c r="L486" i="3"/>
  <c r="A486" i="3"/>
  <c r="L489" i="3"/>
  <c r="A489" i="3"/>
  <c r="L492" i="3"/>
  <c r="A492" i="3"/>
  <c r="L495" i="3"/>
  <c r="A495" i="3"/>
  <c r="L498" i="3"/>
  <c r="A498" i="3"/>
  <c r="L501" i="3"/>
  <c r="A501" i="3"/>
  <c r="N501" i="3" s="1"/>
  <c r="H503" i="3"/>
  <c r="A503" i="3"/>
  <c r="N503" i="3" s="1"/>
  <c r="L503" i="3"/>
  <c r="H505" i="3"/>
  <c r="A505" i="3"/>
  <c r="N505" i="3" s="1"/>
  <c r="L505" i="3"/>
  <c r="H507" i="3"/>
  <c r="H508" i="3"/>
  <c r="A507" i="3"/>
  <c r="N507" i="3" s="1"/>
  <c r="L509" i="3"/>
  <c r="L511" i="3"/>
  <c r="A517" i="3"/>
  <c r="N517" i="3" s="1"/>
  <c r="L517" i="3"/>
  <c r="A521" i="3"/>
  <c r="N521" i="3" s="1"/>
  <c r="L521" i="3"/>
  <c r="F463" i="3"/>
  <c r="F464" i="3" s="1"/>
  <c r="F465" i="3" s="1"/>
  <c r="L463" i="3"/>
  <c r="L467" i="3"/>
  <c r="A467" i="3"/>
  <c r="L471" i="3"/>
  <c r="A471" i="3"/>
  <c r="L475" i="3"/>
  <c r="A475" i="3"/>
  <c r="L478" i="3"/>
  <c r="A478" i="3"/>
  <c r="L482" i="3"/>
  <c r="A482" i="3"/>
  <c r="L483" i="3"/>
  <c r="F484" i="3"/>
  <c r="F485" i="3" s="1"/>
  <c r="F486" i="3" s="1"/>
  <c r="H485" i="3"/>
  <c r="H488" i="3"/>
  <c r="H491" i="3"/>
  <c r="H494" i="3"/>
  <c r="H497" i="3"/>
  <c r="H500" i="3"/>
  <c r="F507" i="3"/>
  <c r="F508" i="3" s="1"/>
  <c r="F509" i="3" s="1"/>
  <c r="L508" i="3"/>
  <c r="A508" i="3"/>
  <c r="N508" i="3" s="1"/>
  <c r="H512" i="3"/>
  <c r="A512" i="3"/>
  <c r="N512" i="3" s="1"/>
  <c r="H516" i="3"/>
  <c r="H517" i="3" s="1"/>
  <c r="A516" i="3"/>
  <c r="N516" i="3" s="1"/>
  <c r="L516" i="3"/>
  <c r="H518" i="3"/>
  <c r="H519" i="3" s="1"/>
  <c r="A518" i="3"/>
  <c r="N518" i="3" s="1"/>
  <c r="L518" i="3"/>
  <c r="H520" i="3"/>
  <c r="H521" i="3" s="1"/>
  <c r="A520" i="3"/>
  <c r="N520" i="3" s="1"/>
  <c r="L520" i="3"/>
  <c r="H522" i="3"/>
  <c r="H523" i="3"/>
  <c r="H524" i="3" s="1"/>
  <c r="A522" i="3"/>
  <c r="N522" i="3" s="1"/>
  <c r="L531" i="3"/>
  <c r="L533" i="3"/>
  <c r="L535" i="3"/>
  <c r="H509" i="3"/>
  <c r="L510" i="3"/>
  <c r="F513" i="3"/>
  <c r="L513" i="3"/>
  <c r="L514" i="3"/>
  <c r="F522" i="3"/>
  <c r="F523" i="3" s="1"/>
  <c r="F524" i="3" s="1"/>
  <c r="F525" i="3" s="1"/>
  <c r="F526" i="3" s="1"/>
  <c r="F527" i="3" s="1"/>
  <c r="F528" i="3" s="1"/>
  <c r="L523" i="3"/>
  <c r="A523" i="3"/>
  <c r="N523" i="3" s="1"/>
  <c r="L524" i="3"/>
  <c r="A524" i="3"/>
  <c r="N524" i="3" s="1"/>
  <c r="L525" i="3"/>
  <c r="A525" i="3"/>
  <c r="N525" i="3" s="1"/>
  <c r="L526" i="3"/>
  <c r="A526" i="3"/>
  <c r="N526" i="3" s="1"/>
  <c r="L527" i="3"/>
  <c r="A527" i="3"/>
  <c r="N527" i="3" s="1"/>
  <c r="L528" i="3"/>
  <c r="A528" i="3"/>
  <c r="N528" i="3" s="1"/>
  <c r="L529" i="3"/>
  <c r="H532" i="3"/>
  <c r="H533" i="3" s="1"/>
  <c r="H534" i="3"/>
  <c r="H535" i="3" s="1"/>
  <c r="G9" i="1"/>
  <c r="G18" i="1" l="1"/>
  <c r="E18" i="1"/>
  <c r="C18" i="1"/>
  <c r="H130" i="3"/>
  <c r="H129" i="3"/>
  <c r="F95" i="3"/>
  <c r="F96" i="3" s="1"/>
  <c r="F97" i="3" s="1"/>
  <c r="F98" i="3" s="1"/>
  <c r="F99" i="3" s="1"/>
  <c r="F100" i="3" s="1"/>
  <c r="F90" i="3"/>
  <c r="F91" i="3" s="1"/>
  <c r="F92" i="3" s="1"/>
  <c r="F93" i="3" s="1"/>
  <c r="F94" i="3" s="1"/>
  <c r="F328" i="3"/>
  <c r="F327" i="3"/>
  <c r="F329" i="3" s="1"/>
  <c r="F330" i="3" s="1"/>
  <c r="F331" i="3" s="1"/>
  <c r="F258" i="3"/>
  <c r="F259" i="3" s="1"/>
  <c r="F260" i="3" s="1"/>
  <c r="F261" i="3" s="1"/>
  <c r="F262" i="3" s="1"/>
  <c r="F263" i="3" s="1"/>
  <c r="F264" i="3" s="1"/>
  <c r="F265" i="3" s="1"/>
  <c r="F255" i="3"/>
  <c r="F256" i="3" s="1"/>
  <c r="F257" i="3" s="1"/>
  <c r="F130" i="3"/>
  <c r="F131" i="3" s="1"/>
  <c r="F129" i="3"/>
  <c r="H95" i="3"/>
  <c r="H90" i="3"/>
  <c r="H91" i="3" s="1"/>
  <c r="H92" i="3" s="1"/>
  <c r="H327" i="3"/>
  <c r="H329" i="3" s="1"/>
  <c r="G11" i="1"/>
  <c r="O42" i="1"/>
  <c r="O44" i="1" s="1"/>
  <c r="L12" i="3" l="1"/>
  <c r="F12" i="3"/>
  <c r="F13" i="3" s="1"/>
  <c r="F14" i="3" s="1"/>
  <c r="F15" i="3" s="1"/>
  <c r="F16" i="3" s="1"/>
  <c r="A12" i="3"/>
  <c r="C21" i="1" l="1"/>
  <c r="G20" i="1"/>
  <c r="E19" i="1"/>
  <c r="G19" i="1"/>
  <c r="C20" i="1"/>
  <c r="E20" i="1"/>
  <c r="I19" i="1"/>
  <c r="G21" i="1"/>
  <c r="C19" i="1"/>
  <c r="I20" i="1"/>
  <c r="E21" i="1"/>
  <c r="I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crmau</author>
  </authors>
  <commentList>
    <comment ref="J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Agregar descripción recursos</t>
        </r>
      </text>
    </comment>
  </commentList>
</comments>
</file>

<file path=xl/sharedStrings.xml><?xml version="1.0" encoding="utf-8"?>
<sst xmlns="http://schemas.openxmlformats.org/spreadsheetml/2006/main" count="2308" uniqueCount="1122">
  <si>
    <t>EJERCICIO:</t>
  </si>
  <si>
    <t>SAF:</t>
  </si>
  <si>
    <t>FECHA:</t>
  </si>
  <si>
    <t>TIPO DE MODIFICACIÓN:</t>
  </si>
  <si>
    <t>REESTRUCTURACIÓN</t>
  </si>
  <si>
    <t>FUENTE:</t>
  </si>
  <si>
    <t>PR</t>
  </si>
  <si>
    <t>PROGRAMA</t>
  </si>
  <si>
    <t>SPG</t>
  </si>
  <si>
    <t>SUBPROGRAMA</t>
  </si>
  <si>
    <t>PY</t>
  </si>
  <si>
    <t>PROYECTO</t>
  </si>
  <si>
    <t>AO</t>
  </si>
  <si>
    <t>FUN</t>
  </si>
  <si>
    <t>FUNCION</t>
  </si>
  <si>
    <t>IPP</t>
  </si>
  <si>
    <t>NOMBRE</t>
  </si>
  <si>
    <t>IMPORTE</t>
  </si>
  <si>
    <t>TOTAL</t>
  </si>
  <si>
    <t>DIFERENCIA</t>
  </si>
  <si>
    <t>V° B°</t>
  </si>
  <si>
    <t>___________________________________________</t>
  </si>
  <si>
    <t>______________________________________</t>
  </si>
  <si>
    <t>EJ</t>
  </si>
  <si>
    <t>INST</t>
  </si>
  <si>
    <t>FTE</t>
  </si>
  <si>
    <t>FUENTE</t>
  </si>
  <si>
    <t>PG</t>
  </si>
  <si>
    <t>SUB PROGRAMA</t>
  </si>
  <si>
    <t>ACT OBRA</t>
  </si>
  <si>
    <t>PARTIDA</t>
  </si>
  <si>
    <t>Ministerio Salud y Ambiente</t>
  </si>
  <si>
    <t>Transferencias Internas</t>
  </si>
  <si>
    <t>Administración Central De Salud</t>
  </si>
  <si>
    <t>Salud</t>
  </si>
  <si>
    <t>1.01.01.00</t>
  </si>
  <si>
    <t>Retribuciones Del Cargo</t>
  </si>
  <si>
    <t>Tesoro Provincial</t>
  </si>
  <si>
    <t>1.01.04.00</t>
  </si>
  <si>
    <t>Sueldo Anual Complementario</t>
  </si>
  <si>
    <t>1.01.06.00</t>
  </si>
  <si>
    <t>Contribuciones Patronales</t>
  </si>
  <si>
    <t>1.01.07.00</t>
  </si>
  <si>
    <t>Complementos</t>
  </si>
  <si>
    <t>1.02.01.00</t>
  </si>
  <si>
    <t>1.02.03.00</t>
  </si>
  <si>
    <t>1.02.05.00</t>
  </si>
  <si>
    <t>1.04.00.00</t>
  </si>
  <si>
    <t>Asignaciones Familiares</t>
  </si>
  <si>
    <t>1.05.09.00</t>
  </si>
  <si>
    <t>Otras Asistencias Sociales Al Personal</t>
  </si>
  <si>
    <t>2.00.00.00</t>
  </si>
  <si>
    <t>Bienes De Consumo</t>
  </si>
  <si>
    <t>3.00.00.00</t>
  </si>
  <si>
    <t>Servicios No Personales</t>
  </si>
  <si>
    <t>Maquinaria Y Equipo</t>
  </si>
  <si>
    <t>4.03.00.00</t>
  </si>
  <si>
    <t>5.01.03.05</t>
  </si>
  <si>
    <t>Programa De Residencias Médicas</t>
  </si>
  <si>
    <t>5.01.04.15</t>
  </si>
  <si>
    <t>Acción Sanitaria</t>
  </si>
  <si>
    <t>5.01.04.38</t>
  </si>
  <si>
    <t>Plan Nacer</t>
  </si>
  <si>
    <t>Recursos con Afectación Específica</t>
  </si>
  <si>
    <t>Utilidades Ispro - Loas</t>
  </si>
  <si>
    <t>5.02.04.00</t>
  </si>
  <si>
    <t>Transferencias A Otras Instituciones Culturales Y Sociales Sin Fines De Lucro</t>
  </si>
  <si>
    <t>Fondo De Fortalecimiento Institucional Ley 3117</t>
  </si>
  <si>
    <t>Fondo De Capacitación Ley 3117</t>
  </si>
  <si>
    <t xml:space="preserve">Sistema De Salud Descentralizado </t>
  </si>
  <si>
    <t>5.06.01.05</t>
  </si>
  <si>
    <t>Convenio Provincia - Privados</t>
  </si>
  <si>
    <t>Saneamiento Ambiental</t>
  </si>
  <si>
    <t>Fondo De Gestión De Residuos Urbanos Solidos</t>
  </si>
  <si>
    <t>Evaluación De Impacto Ambiental Ley 2658</t>
  </si>
  <si>
    <t xml:space="preserve">Protección De La Pobl. Vulnerable Contra </t>
  </si>
  <si>
    <t>5.01.04.16</t>
  </si>
  <si>
    <t>Programa Proteger - Proteccion De La Poblacion Vulnerable  Contra En Enfrm Cronicas Birf 8508</t>
  </si>
  <si>
    <t>Prev. Y Control De Enf. Crónicas No Transmisibles - Manejo De Enfermedades Crónicas No Transmisibles - Redes (Bid 3772/Oc-Ar)</t>
  </si>
  <si>
    <t>Cucai Santa Cruz</t>
  </si>
  <si>
    <t>Programa Nacional De Salud Escolar (Prosane)</t>
  </si>
  <si>
    <t>Diversas Patologías</t>
  </si>
  <si>
    <t>Subsidios Institucionales</t>
  </si>
  <si>
    <t>Funciones Esenciales De La Salud Publica Ii (Fesp Ii)</t>
  </si>
  <si>
    <t>Desarrollo De Estrategias En Salud Familiar Y Comunitaria</t>
  </si>
  <si>
    <t>Equipos Comunitarios - Cobertura Universal De Salud</t>
  </si>
  <si>
    <t>Desarrollo De Seguros Públicos De Salud (Birf N° 8516-Ar Y 8853-Ar)</t>
  </si>
  <si>
    <t>Paces (Ex Sumar Ex Plan Nacer)</t>
  </si>
  <si>
    <t>5.01.04.52</t>
  </si>
  <si>
    <t>Transferencias Plan Paces (Ex Sumar Ex Plan Nacer)</t>
  </si>
  <si>
    <t>Covid-19 Emergencia Sanitaria, Economica Y Social</t>
  </si>
  <si>
    <t>-</t>
  </si>
  <si>
    <t>TIPO</t>
  </si>
  <si>
    <t xml:space="preserve">Denominación </t>
  </si>
  <si>
    <t>CLASE</t>
  </si>
  <si>
    <t>CONCEPTO</t>
  </si>
  <si>
    <t>SUB-CONCEPTO</t>
  </si>
  <si>
    <t>Descripción</t>
  </si>
  <si>
    <t>IMPORTE ($)</t>
  </si>
  <si>
    <t>Cod. Imputable</t>
  </si>
  <si>
    <t>Descripción Imputable</t>
  </si>
  <si>
    <t>Cod. PcipalPrincipal</t>
  </si>
  <si>
    <t>Descripción Principal</t>
  </si>
  <si>
    <t>Cod. Parcial</t>
  </si>
  <si>
    <t>Descripcion  Parcial</t>
  </si>
  <si>
    <t>Cod. Sub-Parcial</t>
  </si>
  <si>
    <t>Descripcion Cod. Sub-Parcial</t>
  </si>
  <si>
    <t>Cod. Detalle</t>
  </si>
  <si>
    <t>Descripcion Detalle</t>
  </si>
  <si>
    <t>INGRESOS TRIBUTARIOS</t>
  </si>
  <si>
    <t>11.0.0.000 INGRESOS TRIBUTARIOS</t>
  </si>
  <si>
    <t>SOBRE LOS INGRESOS</t>
  </si>
  <si>
    <t>11.1.0.000 SOBRE LOS INGRESOS</t>
  </si>
  <si>
    <t>Ganancias</t>
  </si>
  <si>
    <t>11.1.1.000 Ganancias</t>
  </si>
  <si>
    <t>Ganancias Mínima Presunta</t>
  </si>
  <si>
    <t>11.1.2.000 Ganancias Mínima Presunta</t>
  </si>
  <si>
    <t>Premios de juego de azar y concursos deportivos</t>
  </si>
  <si>
    <t>11.1.3.000 Premios de juego de azar y concursos deportivos</t>
  </si>
  <si>
    <t>Intereses sobre colocaciones</t>
  </si>
  <si>
    <t>11.1.7.000 Intereses sobre colocaciones</t>
  </si>
  <si>
    <t>SOBRE EL PATRIMOMIO</t>
  </si>
  <si>
    <t>11.2.0.000 SOBRE EL PATRIMOMIO</t>
  </si>
  <si>
    <t>Activos</t>
  </si>
  <si>
    <t>11.2.1.000 Activos</t>
  </si>
  <si>
    <t>Capitales</t>
  </si>
  <si>
    <t>11.2.2.000 Capitales</t>
  </si>
  <si>
    <t>Inmuebles</t>
  </si>
  <si>
    <t>11.2.3.000 Inmuebles</t>
  </si>
  <si>
    <t>Inmobiliario Rural Rentas Generales</t>
  </si>
  <si>
    <t>11.2.3.001 Inmobiliario Rural Rentas Generales</t>
  </si>
  <si>
    <t xml:space="preserve">Inmobiliario Rural - 1.75 % ASIP </t>
  </si>
  <si>
    <t xml:space="preserve">11.2.3.002 Inmobiliario Rural - 1.75 % ASIP </t>
  </si>
  <si>
    <t>Vehículos</t>
  </si>
  <si>
    <t>11.2.7.000 Vehículos</t>
  </si>
  <si>
    <t>Bienes Personales</t>
  </si>
  <si>
    <t>11.2.5.000 Bienes Personales</t>
  </si>
  <si>
    <t>Activos Financieros</t>
  </si>
  <si>
    <t>11.2.6.000 Activos Financieros</t>
  </si>
  <si>
    <t>SOBRE LA PRODUCCION, CONSUMO Y TRANSACCIONES</t>
  </si>
  <si>
    <t>11.6.0.000 SOBRE LA PRODUCCION, CONSUMO Y TRANSACCIONES</t>
  </si>
  <si>
    <t>Ingresos Brutos</t>
  </si>
  <si>
    <t>11.6.1.000 Ingresos Brutos</t>
  </si>
  <si>
    <t>Ingresos Brutos - Rentas Generales</t>
  </si>
  <si>
    <t>11.6.1.001 Ingresos Brutos - Rentas Generales</t>
  </si>
  <si>
    <t>Ingresos Brutos - 1.75 % ASIP</t>
  </si>
  <si>
    <t>11.6.1.002 Ingresos Brutos - 1.75 % ASIP</t>
  </si>
  <si>
    <t>Ingresos Brutos – Afectados Ley 2401 CPS</t>
  </si>
  <si>
    <t>11.6.1.003 Ingresos Brutos – Afectados Ley 2401 CPS</t>
  </si>
  <si>
    <t xml:space="preserve">Ingresos Brutos – Coparticipación a Municipios </t>
  </si>
  <si>
    <t xml:space="preserve">11.6.1.004 Ingresos Brutos – Coparticipación a Municipios </t>
  </si>
  <si>
    <t xml:space="preserve">Impuestos a los Sellos </t>
  </si>
  <si>
    <t xml:space="preserve">11.6.2.000 Impuestos a los Sellos </t>
  </si>
  <si>
    <t>Impuestos a los Sellos – Rentas Generales</t>
  </si>
  <si>
    <t>11.6.2.001 Impuestos a los Sellos – Rentas Generales</t>
  </si>
  <si>
    <t>Impuestos a los Sellos - 1.75 % ASIP</t>
  </si>
  <si>
    <t>11.6.2.002 Impuestos a los Sellos - 1.75 % ASIP</t>
  </si>
  <si>
    <t xml:space="preserve">Impuestos a los Sellos – Afectados Ley 2401 CPS </t>
  </si>
  <si>
    <t xml:space="preserve">11.6.2.003 Impuestos a los Sellos – Afectados Ley 2401 CPS </t>
  </si>
  <si>
    <t>Impuestos a los Sellos - Coparticipación a Municipios</t>
  </si>
  <si>
    <t>11.6.2.004 Impuestos a los Sellos - Coparticipación a Municipios</t>
  </si>
  <si>
    <t>Impuestos a los Sellos - Otras Afectaciones</t>
  </si>
  <si>
    <t>11.6.2.005 Impuestos a los Sellos - Otras Afectaciones</t>
  </si>
  <si>
    <t>Otros Impuestos</t>
  </si>
  <si>
    <t>11.6.3.000 Otros Impuestos</t>
  </si>
  <si>
    <t>Impuesto a los Juegos de Azar y Rifas. Rentas Generales.</t>
  </si>
  <si>
    <t>11.6.3.001 Impuesto a los Juegos de Azar y Rifas. Rentas Generales.</t>
  </si>
  <si>
    <t>Impuesto a los Juegos de Azar y Rifas. - 1.75 % ASIP.</t>
  </si>
  <si>
    <t>11.6.3.002 Impuesto a los Juegos de Azar y Rifas. - 1.75 % ASIP.</t>
  </si>
  <si>
    <t>Impuesto a Actos y Operaciones celebrado a título oneroso, J</t>
  </si>
  <si>
    <t xml:space="preserve">11.6.3.003 Impuesto a Actos y Operaciones celebrado a título oneroso, Juegos de Azar y Rifas. – Afectados Ley 2401 CPS </t>
  </si>
  <si>
    <t>Impuesto a los Juegos de Azar y Rifas, Juegos de Azar y Rifa</t>
  </si>
  <si>
    <t>11.6.3.004 Impuesto a los Juegos de Azar y Rifas, Juegos de Azar y Rifas. - Coparticipación a Municipios.</t>
  </si>
  <si>
    <t>Regímenes especiales de pago</t>
  </si>
  <si>
    <t>11.6.7.000 Regímenes especiales de pago</t>
  </si>
  <si>
    <t>OTROS TRIBUTOS DE ORIGEN NACIONAL</t>
  </si>
  <si>
    <t>11.7.0.000 OTROS TRIBUTOS DE ORIGEN NACIONAL</t>
  </si>
  <si>
    <t>Otros Tributos de Origen Nacional</t>
  </si>
  <si>
    <t>11.7.1.000 Otros Tributos de Origen Nacional</t>
  </si>
  <si>
    <t>Otros Tributos de Origen Nacional Ley Nº 23.548 Rentas Gener</t>
  </si>
  <si>
    <t>11.7.1.001 Otros Tributos de Origen Nacional Ley Nº 23.548 Rentas Generales</t>
  </si>
  <si>
    <t>Otros Tributos de Origen Nacional Ley Nº 23.548 Coparticipac</t>
  </si>
  <si>
    <t>11.7.1.002 Otros Tributos de Origen Nacional Ley Nº 23.548 Coparticipación a Municipios (*)</t>
  </si>
  <si>
    <t>Otros Tributos de Origen Nacional Otras Afectaciones</t>
  </si>
  <si>
    <t>11.7.1.009 Otros Tributos de Origen Nacional Otras Afectaciones</t>
  </si>
  <si>
    <t>OTROS TRIBUTOS DE ORIGEN PROVINCIAL</t>
  </si>
  <si>
    <t>11.8.0.000 OTROS TRIBUTOS DE ORIGEN PROVINCIAL</t>
  </si>
  <si>
    <t>Otros Tributos de Jurisdicción Provincial</t>
  </si>
  <si>
    <t>11.8.1.000 Otros Tributos de Jurisdicción Provincial</t>
  </si>
  <si>
    <t>Otros Tributos de Jurisdicción Provincial Rentas Generales</t>
  </si>
  <si>
    <t>11.8.1.001 Otros Tributos de Jurisdicción Provincial Rentas Generales</t>
  </si>
  <si>
    <t xml:space="preserve">Otros Tributos de Jurisdicción Provincial Coparticipación a </t>
  </si>
  <si>
    <t>11.8.1.002 Otros Tributos de Jurisdicción Provincial Coparticipación a Municipios (*)</t>
  </si>
  <si>
    <t>Otros Tributos de Jurisdicción Provincial 1,75 % ASIP</t>
  </si>
  <si>
    <t>11.8.1.003 Otros Tributos de Jurisdicción Provincial 1,75 % ASIP</t>
  </si>
  <si>
    <t>Otros Tributos de Jurisdicción Provincial Otras Afectaciones</t>
  </si>
  <si>
    <t>11.8.1.009 Otros Tributos de Jurisdicción Provincial Otras Afectaciones</t>
  </si>
  <si>
    <t>TRIBUTARIOS DE JURISDICCIÓN NACIONAL</t>
  </si>
  <si>
    <t xml:space="preserve">COPARTICIPACION FEDERAL DE IMPUESTOS Y OTROS FONDOS </t>
  </si>
  <si>
    <t>11.9.0.000 TRIBUTARIOS DE JURISDICCIÓN NACIONAL</t>
  </si>
  <si>
    <t>Régimen de Coparticipación Federal</t>
  </si>
  <si>
    <t>11.9.1.000 Régimen de Coparticipación Federal</t>
  </si>
  <si>
    <t xml:space="preserve">Ley Nº 23.548 – Distribución Secundaria </t>
  </si>
  <si>
    <t xml:space="preserve">11.9.1.001 Ley Nº 23.548 – Distribución Secundaria </t>
  </si>
  <si>
    <t>Régimen de Coparticipación Vial</t>
  </si>
  <si>
    <t>11.9.1.002 Régimen de Coparticipación Vial</t>
  </si>
  <si>
    <t xml:space="preserve">Impuesto a los Bienes Personales - Ley 24699 Art. 4 </t>
  </si>
  <si>
    <t xml:space="preserve">11.9.1.003 Impuesto a los Bienes Personales - Ley 24699 Art. 4 </t>
  </si>
  <si>
    <t>Ley 24977 - Régimen Simplificado Pequeños Contribuyentes</t>
  </si>
  <si>
    <t>11.9.1.004 Ley 24977 - Régimen Simplificado Pequeños Contribuyentes</t>
  </si>
  <si>
    <t>Regímenes Especiales Afectados a Programas</t>
  </si>
  <si>
    <t>11.9.2.000 Regímenes Especiales Afectados a Programas</t>
  </si>
  <si>
    <t>Ley 26075 - Financiamiento Educativo</t>
  </si>
  <si>
    <t>11.9.2.001 Ley 26075 - Financiamiento Educativo</t>
  </si>
  <si>
    <t>Ley 24049 - Transferencia Servicios Educativos</t>
  </si>
  <si>
    <t>11.9.2.002 Ley 24049 - Transferencia Servicios Educativos</t>
  </si>
  <si>
    <t>Ley 24049 - Po.So.Co. -Pro.So.Nu.</t>
  </si>
  <si>
    <t>11.9.2.003 Ley 24049 - Po.So.Co. -Pro.So.Nu.</t>
  </si>
  <si>
    <t>Impuesto a los Bienes Personales - Ley 23966 - Art. 30</t>
  </si>
  <si>
    <t>11.9.2.004 Impuesto a los Bienes Personales - Ley 23966 - Art. 30</t>
  </si>
  <si>
    <t xml:space="preserve">Ley 23906 - Fondo Educativo </t>
  </si>
  <si>
    <t xml:space="preserve">11.9.2.005 Ley 23906 - Fondo Educativo </t>
  </si>
  <si>
    <t>IVA - Ley 23966 Art 5º Pto.2</t>
  </si>
  <si>
    <t>11.9.2.006 IVA - Ley 23966 Art 5º Pto.2</t>
  </si>
  <si>
    <t>Fondo Compensador Desequilibrios Fiscales Ley 24130</t>
  </si>
  <si>
    <t>11.9.2.007 Fondo Compensador Desequilibrios Fiscales Ley 24130</t>
  </si>
  <si>
    <t>Fondo Educación y Promoción Cooperativa - Ley 23427</t>
  </si>
  <si>
    <t>11.9.2.008 Fondo Educación y Promoción Cooperativa - Ley 23427</t>
  </si>
  <si>
    <t>Regímenes de Leyes Especiales Afectados a Obras Públicas</t>
  </si>
  <si>
    <t>11.9.3.000 Regímenes de Leyes Especiales Afectados a Obras Públicas</t>
  </si>
  <si>
    <t xml:space="preserve">Obras de Infraestructura - Impuestos a los combustibles Ley </t>
  </si>
  <si>
    <t>11.9.3.001 Obras de Infraestructura - Impuestos a los combustibles Ley 23966 Art. 20</t>
  </si>
  <si>
    <t>Coparticipación Vial - Impuestos a los combustibles Ley 2396</t>
  </si>
  <si>
    <t>11.9.3.002 Coparticipación Vial - Impuestos a los combustibles Ley 23966 Art. 20</t>
  </si>
  <si>
    <t xml:space="preserve">FO.NA.VI. - Impuestos a los combustibles Ley 23966 </t>
  </si>
  <si>
    <t xml:space="preserve">11.9.3.003 FO.NA.VI. - Impuestos a los combustibles Ley 23966 </t>
  </si>
  <si>
    <t>F.E.D.E.I. - Impuestos a los combustibles Ley 23966 Art. 20</t>
  </si>
  <si>
    <t>11.9.3.004 F.E.D.E.I. - Impuestos a los combustibles Ley 23966 Art. 20</t>
  </si>
  <si>
    <t>Otros Financiamientos especiales de Jurisdicción Nacional</t>
  </si>
  <si>
    <t>11.9.9.000 Otros Financiamientos especiales de Jurisdicción Nacional</t>
  </si>
  <si>
    <t>INGRESOS NO TRIBUTARIOS</t>
  </si>
  <si>
    <t>12.0.0.000 INGRESOS NO TRIBUTARIOS</t>
  </si>
  <si>
    <t>TASAS</t>
  </si>
  <si>
    <t>12.1.0.000 TASAS</t>
  </si>
  <si>
    <t>Administrativa</t>
  </si>
  <si>
    <t>12.1.1.000 Administrativa</t>
  </si>
  <si>
    <t>Tasa IESC</t>
  </si>
  <si>
    <t>12.1.1.001 Tasa IESC</t>
  </si>
  <si>
    <t xml:space="preserve">Minería </t>
  </si>
  <si>
    <t xml:space="preserve">12.1.1.002 Minería </t>
  </si>
  <si>
    <t xml:space="preserve"> Rentas</t>
  </si>
  <si>
    <t>12.1.1.003 Rentas</t>
  </si>
  <si>
    <t>Judiciales</t>
  </si>
  <si>
    <t>12.1.2.000 Judiciales</t>
  </si>
  <si>
    <t>Fondo del Poder Judicial</t>
  </si>
  <si>
    <t>12.1.2.001 Fondo del Poder Judicial</t>
  </si>
  <si>
    <t>Tasa Ambiental</t>
  </si>
  <si>
    <t>12.1.3.000 Tasa Ambiental</t>
  </si>
  <si>
    <t>Ley 1476 Pesca</t>
  </si>
  <si>
    <t>12.1.4.000 Ley 1476 Pesca</t>
  </si>
  <si>
    <t>UN.E.PO.S.C.</t>
  </si>
  <si>
    <t>12.1.5.000 UN.E.PO.S.C.</t>
  </si>
  <si>
    <t>A.G.V.P. Permisos de Transito</t>
  </si>
  <si>
    <t>12.1.5.000 A.G.V.P. Permisos de Transito</t>
  </si>
  <si>
    <t xml:space="preserve">Ministerio de Gobierno </t>
  </si>
  <si>
    <t xml:space="preserve">12.1.7.000 Ministerio de Gobierno </t>
  </si>
  <si>
    <t>Registro Civil - R.N.P. Res. 1471/09</t>
  </si>
  <si>
    <t>12.1.7.001 Registro Civil - R.N.P. Res. 1471/09</t>
  </si>
  <si>
    <t>Consejo Agrario provincial</t>
  </si>
  <si>
    <t>12.1.8.000 Consejo Agrario provincial</t>
  </si>
  <si>
    <t>12.1.8.000</t>
  </si>
  <si>
    <t>D.I.P.A.</t>
  </si>
  <si>
    <t>12.1.8.001 D.I.P.A.</t>
  </si>
  <si>
    <t>Control Sanitario</t>
  </si>
  <si>
    <t>12.1.8.002 Control Sanitario</t>
  </si>
  <si>
    <t>Aforo Leña</t>
  </si>
  <si>
    <t>12.1.8.003 Aforo Leña</t>
  </si>
  <si>
    <t>Sanidad Animal</t>
  </si>
  <si>
    <t>12.1.8.004 Sanidad Animal</t>
  </si>
  <si>
    <t>Laboratorio Lana</t>
  </si>
  <si>
    <t>12.1.8.005 Laboratorio Lana</t>
  </si>
  <si>
    <t>Caza Silvestre (Dirección de fauna)</t>
  </si>
  <si>
    <t>12.1.8.006 Caza Silvestre (Dirección de fauna)</t>
  </si>
  <si>
    <t>Otros C.A.P.</t>
  </si>
  <si>
    <t>12.1.8.007 Otros C.A.P.</t>
  </si>
  <si>
    <t>Tierras Fiscales</t>
  </si>
  <si>
    <t>12.1.8.008 Tierras Fiscales</t>
  </si>
  <si>
    <t>PERMER</t>
  </si>
  <si>
    <t>12.1.8.009 PERMER</t>
  </si>
  <si>
    <t>Ley de bosques Nº 26331</t>
  </si>
  <si>
    <t>12.1.8.010 Ley de bsques N° 26.331</t>
  </si>
  <si>
    <t>inspecciones Ley 1451</t>
  </si>
  <si>
    <t>12.1.8.011 Inspecciones Ley 1451</t>
  </si>
  <si>
    <t xml:space="preserve"> Tasa Caja Previsión Social</t>
  </si>
  <si>
    <t>Caja Previsión Social</t>
  </si>
  <si>
    <t>12.1.8.012 Tasas CPS</t>
  </si>
  <si>
    <t>Tasa Caja de Servicios</t>
  </si>
  <si>
    <t>Caja de Servicios</t>
  </si>
  <si>
    <t>12.1.8.013 Tasas CSS</t>
  </si>
  <si>
    <t>Otros Consejo Agrario Provincial</t>
  </si>
  <si>
    <t>12.1.8.099 Otros Consejo Agrario Provincial</t>
  </si>
  <si>
    <t>Fondo Provincial de Pesca</t>
  </si>
  <si>
    <t>12.1.9.000 Otras Tasas</t>
  </si>
  <si>
    <t>Otras Tasas</t>
  </si>
  <si>
    <t>Tasa Aeropuerto el Calafate</t>
  </si>
  <si>
    <t>12.1.9.001 Tasa Aeropuerto el Calafate</t>
  </si>
  <si>
    <t>PREPAP</t>
  </si>
  <si>
    <t>12.1.9.002 PREPAP</t>
  </si>
  <si>
    <t>Tasas - Ley 2658 Fondo Pcial. de Protección Ambiental</t>
  </si>
  <si>
    <t>12.1.9.004 Tasas - Ley 2658 Fondo Pcial. de Protección Ambiental</t>
  </si>
  <si>
    <t>Otros</t>
  </si>
  <si>
    <t>12.1.9.099 Otros</t>
  </si>
  <si>
    <t>DERECHOS</t>
  </si>
  <si>
    <t>12.2.0.000 DERECHOS</t>
  </si>
  <si>
    <t>12.1.1.004 A.G.V.P</t>
  </si>
  <si>
    <t>Inscripción</t>
  </si>
  <si>
    <t>12.2.1.000 Inscripción</t>
  </si>
  <si>
    <t>Derecho de Inscripción - Secretaría de Ambiente</t>
  </si>
  <si>
    <t>12.2.1.001 Derecho de Inscripción - Secretaría de Ambiente</t>
  </si>
  <si>
    <t>12.2.1.099 Otros</t>
  </si>
  <si>
    <t>Canon</t>
  </si>
  <si>
    <t>12.2.2.000 Canon</t>
  </si>
  <si>
    <t xml:space="preserve">Canon Minero </t>
  </si>
  <si>
    <t xml:space="preserve">12.2.2.001 Canon Minero </t>
  </si>
  <si>
    <t>Secretaria de Turismo</t>
  </si>
  <si>
    <t>12.2.2.002 Secretaria de Turismo</t>
  </si>
  <si>
    <t>Canon Agua Pública</t>
  </si>
  <si>
    <t>12.2.2.003 Canon Agua Pública</t>
  </si>
  <si>
    <t xml:space="preserve">Fondo Provincial de Pesca </t>
  </si>
  <si>
    <t>12.2.2.004 Fondo Provincial de Pesca - Canon fijo</t>
  </si>
  <si>
    <t>Canon Vigiladores e Inst. y Explot. Term.</t>
  </si>
  <si>
    <t>12.2.2.005 Canon Vigiladores e Inst. y Explot. Term.</t>
  </si>
  <si>
    <t>Canon Hidrocarburífero</t>
  </si>
  <si>
    <t>12.2.2.006 Canon Hidrocarburífero</t>
  </si>
  <si>
    <t>Canon de Producción Ley N° 3117</t>
  </si>
  <si>
    <t>12.2.2.007 Canon de Producción Ley N° 3117</t>
  </si>
  <si>
    <t>Canon de Producción Ley N° 3009</t>
  </si>
  <si>
    <t>12.2.2.008 Canon de Producción Ley N° 3009</t>
  </si>
  <si>
    <t>Canon Prórroga Ley 3117</t>
  </si>
  <si>
    <t>12.2.2.009 Canon Prórroga Ley 3117</t>
  </si>
  <si>
    <t>Canon Renta Extraordinaria Ley 3117</t>
  </si>
  <si>
    <t>12.2.2.010 Canon Renta Extraordinaria Ley 3117</t>
  </si>
  <si>
    <t>Canon por Servidumbre Ley 3117</t>
  </si>
  <si>
    <t>12.2.2.011 Canon por Servidumbre Ley 3117</t>
  </si>
  <si>
    <t>Fondo Tecnológico Productivo</t>
  </si>
  <si>
    <t>12.2.2.012 Fondo Tecnológico Productivo</t>
  </si>
  <si>
    <t>Fondo Infraestructura Ley 3117</t>
  </si>
  <si>
    <t>12.2.2.013 Fondo Infraestructura Ley 3117</t>
  </si>
  <si>
    <t>Fondo Catastral</t>
  </si>
  <si>
    <t>12.2.2.014 Fondo Catastral</t>
  </si>
  <si>
    <t>Fondo Fortalecimiento I.E.S.C.</t>
  </si>
  <si>
    <t>12.2.2.015 Fondo Fortalecimiento I.E.S.C.</t>
  </si>
  <si>
    <t>Fondo Fortalecimiento Sec. Trabajo y SS</t>
  </si>
  <si>
    <t>12.2.2.016 Fondo Fortalecimiento Sec. Trabajo y SS</t>
  </si>
  <si>
    <t>Fondo Fortalecimiento -Sub. Medio Ambiente</t>
  </si>
  <si>
    <t>12.2.2.017 Fondo Fortalecimiento -Sub. Medio Ambiente</t>
  </si>
  <si>
    <t>Fondo Capacitación I.E.S.C.</t>
  </si>
  <si>
    <t>12.2.2.018 Fondo Capacitación I.E.S.C.</t>
  </si>
  <si>
    <t>Fondo Capacitación Sec. Trabajo y SS</t>
  </si>
  <si>
    <t>12.2.2.019 Fondo Capacitación Sec. Trabajo y SS</t>
  </si>
  <si>
    <t>Fondo Capacitación Sub. Medio Ambiente</t>
  </si>
  <si>
    <t>12.2.2.020 Fondo Capacitación Sub. Medio Ambiente</t>
  </si>
  <si>
    <t>Canon de Cateo</t>
  </si>
  <si>
    <t>12.2.2.021 Canon de Cateo</t>
  </si>
  <si>
    <t xml:space="preserve">Canon de Riesgo </t>
  </si>
  <si>
    <t xml:space="preserve">12.2.2.022 Canon de Riesgo </t>
  </si>
  <si>
    <t>Fondo Provincial de Pesca - Regalias</t>
  </si>
  <si>
    <t>12.2.2.023 Fondo Provincial de Pesca - Regalias</t>
  </si>
  <si>
    <t>12.2.2.099 Otros</t>
  </si>
  <si>
    <t xml:space="preserve">Otros </t>
  </si>
  <si>
    <t xml:space="preserve">12.2.9.000 Otros </t>
  </si>
  <si>
    <t>PRIMAS</t>
  </si>
  <si>
    <t>12.3.0.000 PRIMAS</t>
  </si>
  <si>
    <t>REGALIAS</t>
  </si>
  <si>
    <t>12.4.0.000 REGALIAS</t>
  </si>
  <si>
    <t>Hidrocarburíferas</t>
  </si>
  <si>
    <t>12.4.1.000 Hidrocarburíferas</t>
  </si>
  <si>
    <t>Petroleras</t>
  </si>
  <si>
    <t>12.4.1.001 Petroleras</t>
  </si>
  <si>
    <t>Gasíferas</t>
  </si>
  <si>
    <t>12.4.1.002 Gasíferas</t>
  </si>
  <si>
    <t xml:space="preserve">Mineras </t>
  </si>
  <si>
    <t xml:space="preserve">12.4.2.000 Mineras </t>
  </si>
  <si>
    <t>Hidroeléctricas</t>
  </si>
  <si>
    <t>12.4.3.000 Hidroeléctricas</t>
  </si>
  <si>
    <t xml:space="preserve">Ingresos por Regalías a Clasificar </t>
  </si>
  <si>
    <t xml:space="preserve">12.4.4.000 Ingresos por Regalías a Clasificar </t>
  </si>
  <si>
    <t>ALQUILERES</t>
  </si>
  <si>
    <t>12.5.0.000 ALQUILERES</t>
  </si>
  <si>
    <t>Alquiler de Inmuebles</t>
  </si>
  <si>
    <t>12.8.1.000 Alquiler de Inmuebles</t>
  </si>
  <si>
    <t>Alquiler de Equipos</t>
  </si>
  <si>
    <t>12.8.2.000 Alquiler de Equipos</t>
  </si>
  <si>
    <t>Otros Alquileres</t>
  </si>
  <si>
    <t>12.8.9.000 Otros Alquileres</t>
  </si>
  <si>
    <t>MULTAS</t>
  </si>
  <si>
    <t>12.6.0.000 MULTAS</t>
  </si>
  <si>
    <t>P/Infracción</t>
  </si>
  <si>
    <t>12.6.1.000 P/Infracción</t>
  </si>
  <si>
    <t>Multas Ministerio de Trabajo</t>
  </si>
  <si>
    <t>12.6.1.001 Multas Ministerio de Trabajo</t>
  </si>
  <si>
    <t>Multas Dirección Provincial de Transporte</t>
  </si>
  <si>
    <t>12.6.1.002 Multas Dirección Provincial de Transporte</t>
  </si>
  <si>
    <t>Multas A.G.V.P.</t>
  </si>
  <si>
    <t>12.6.1.003 Multas A.G.V.P.</t>
  </si>
  <si>
    <t>Multas Fondo Provincial de Pesca</t>
  </si>
  <si>
    <t>12.6.1.004 Multas Fondo Provincial de Pesca</t>
  </si>
  <si>
    <t>Multas Fdo. Revegetación</t>
  </si>
  <si>
    <t>12.6.1.005 Multas Fdo. Revegetación</t>
  </si>
  <si>
    <t>Multas IESC Ley 3117</t>
  </si>
  <si>
    <t>12.6.1.006 Multas IESC Ley 3117</t>
  </si>
  <si>
    <t>Multas Dirección Provincial de Comercio</t>
  </si>
  <si>
    <t>12.6.1.007 Multas Dirección Provincial de Comercio</t>
  </si>
  <si>
    <t>Multas de Minería</t>
  </si>
  <si>
    <t>12.6.1.008 Multas de Minería</t>
  </si>
  <si>
    <t>Multas Fondo de Gestión de Residuos Urbanos Sólidos</t>
  </si>
  <si>
    <t>12.6.1.009 Multas Fondo de Gestión de Residuos Urbanos Sólidos</t>
  </si>
  <si>
    <t>Multas Ley 500 Tribunal de Cuentas</t>
  </si>
  <si>
    <t>12.6.1.010 Multas Ley 500 Tribunal de Cuentas</t>
  </si>
  <si>
    <t>Otras Multas por Infracción</t>
  </si>
  <si>
    <t>12.6.1.099 Otras Multas por Infracción</t>
  </si>
  <si>
    <t>P/Fallos</t>
  </si>
  <si>
    <t>12.6.2.000 P/Fallos</t>
  </si>
  <si>
    <t>Multas por Fallos S/Actos Adm. (Tribunal de Cuentas)</t>
  </si>
  <si>
    <t>12.6.2.001 Multas por Fallos S/Actos Adm. (Tribunal de Cuentas)</t>
  </si>
  <si>
    <t>Otras Multas por Fallos</t>
  </si>
  <si>
    <t>12.6.2.099 Otras Multas por Fallos</t>
  </si>
  <si>
    <t>P/Incumplimientos</t>
  </si>
  <si>
    <t>12.6.3.000 P/Incumplimientos</t>
  </si>
  <si>
    <t>Multas por Incumplimientos - Ministerio de Trabajo.</t>
  </si>
  <si>
    <t>12.6.3.001 Multas por Incumplimientos - Ministerio de Trabajo.</t>
  </si>
  <si>
    <t>Multas por Incumplimientos - Policía de la Provincia.</t>
  </si>
  <si>
    <t>12.6.3.002 Multas por Incumplimientos - Policía de la Provincia.</t>
  </si>
  <si>
    <t>Multas por Incumplimientos (Instituto Provincial de Vivienda</t>
  </si>
  <si>
    <t>12.6.3.003 Multas por Incumplimientos (Instituto Provincial de Vivienda y Urbanismo)</t>
  </si>
  <si>
    <t>Multas por Incumplimientos (EUCOP)</t>
  </si>
  <si>
    <t>12.6.3.004 Multas por Incumplimientos (EUCOP)</t>
  </si>
  <si>
    <t>Otras Multas por Incumplimientos</t>
  </si>
  <si>
    <t>12.6.3.099 Otras Multas por Incumplimientos</t>
  </si>
  <si>
    <t xml:space="preserve">Otras Multas </t>
  </si>
  <si>
    <t xml:space="preserve">12.6.9.000 Otras Multas </t>
  </si>
  <si>
    <t>ARANCELAMIENTO HOSPITALARIO</t>
  </si>
  <si>
    <t>12.7.0.000 ARANCELAMIENTO HOSPITALARIO</t>
  </si>
  <si>
    <t>OTROS NO TRIBUTARIOS</t>
  </si>
  <si>
    <t>12.9.0.000 OTROS NO TRIBUTARIOS</t>
  </si>
  <si>
    <t>Ventas de Pliegos</t>
  </si>
  <si>
    <t>12.9.1.000 Ventas de Pliegos</t>
  </si>
  <si>
    <t>IESC - Auditoría y Control</t>
  </si>
  <si>
    <t>12.9.2.000 IESC - Auditoría y Control</t>
  </si>
  <si>
    <t>IDUV</t>
  </si>
  <si>
    <t>12.9.3.000 IDUV</t>
  </si>
  <si>
    <t>Aporte Especial PAE LLC</t>
  </si>
  <si>
    <t>12.9.7.000 Aporte Especial PAE LLC</t>
  </si>
  <si>
    <t>12.9.8.000 Otros</t>
  </si>
  <si>
    <t>Otros Fondos</t>
  </si>
  <si>
    <t>12.9.6.099 Otros Fondos</t>
  </si>
  <si>
    <t>12.9.9.000 Otros</t>
  </si>
  <si>
    <t>APORTES Y CONTRIBUCIONES (1)</t>
  </si>
  <si>
    <t>APORTES Y CONTRIBUCIONES</t>
  </si>
  <si>
    <t>13.0.0.000 APORTES Y CONTRIBUCIONES (1)</t>
  </si>
  <si>
    <t>A LA SEGURIDAD SOCIAL</t>
  </si>
  <si>
    <t>13.1.0.000 A LA SEGURIDAD SOCIAL</t>
  </si>
  <si>
    <t>Aportes y/o Contribuciones Patronales Caja de Previsión Soci</t>
  </si>
  <si>
    <t>13.1.1.000 Aportes y/o Contribuciones Patronales Caja de Previsión Social</t>
  </si>
  <si>
    <t>Aportes Personales Caja de Previsión Social</t>
  </si>
  <si>
    <t>13.1.2.000 Aportes Personales Caja de Previsión Social</t>
  </si>
  <si>
    <t xml:space="preserve">13.1.3.000 Otros </t>
  </si>
  <si>
    <t>A LA OBRA SOCIAL</t>
  </si>
  <si>
    <t>13.2.0.000 A LA OBRA SOCIAL</t>
  </si>
  <si>
    <t xml:space="preserve">Contribuciones Patronales C.S.S. </t>
  </si>
  <si>
    <t xml:space="preserve">13.2.1.000 Contribuciones Patronales C.S.S. </t>
  </si>
  <si>
    <t>Aportes Personales C.S.S.</t>
  </si>
  <si>
    <t>13.2.2.000 Aportes Personales C.S.S.</t>
  </si>
  <si>
    <t>13.2.3.000 Otros</t>
  </si>
  <si>
    <t>OTRAS ENTIDADES</t>
  </si>
  <si>
    <t>13.3.0.000 OTRAS ENTIDADES</t>
  </si>
  <si>
    <t>VENTA DE BIENES Y SERVICIOS DE ADMINISTRACIONES PÚBLICAS</t>
  </si>
  <si>
    <t>14.0.0.000 VENTA DE BIENES Y SERVICIOS DE ADMINISTRACIONES PÚBLICAS</t>
  </si>
  <si>
    <t>VENTAS DE BIENES</t>
  </si>
  <si>
    <t>14.1.0.000 VENTAS DE BIENES</t>
  </si>
  <si>
    <t>Venta de Bienes</t>
  </si>
  <si>
    <t>14.1.1.000 Venta de Bienes</t>
  </si>
  <si>
    <t>Otras Ventas de Bienes</t>
  </si>
  <si>
    <t>14.1.9.000 Otras Ventas de Bienes</t>
  </si>
  <si>
    <t>VENTA DE SERVICIOS</t>
  </si>
  <si>
    <t>14.2.0.000 VENTA DE SERVICIOS</t>
  </si>
  <si>
    <t>Policía Adicional</t>
  </si>
  <si>
    <t>14.2.1.000 Policía Adicional</t>
  </si>
  <si>
    <t>Boletín Oficial</t>
  </si>
  <si>
    <t>14.2.2.000 Boletín Oficial</t>
  </si>
  <si>
    <t>Fondos de Publicidad LU 14</t>
  </si>
  <si>
    <t>14.2.3.000 Fondos de Publicidad LU 14</t>
  </si>
  <si>
    <t>Canal 9 Publicidad</t>
  </si>
  <si>
    <t>14.2.7.000 Canal 9 Publicidad</t>
  </si>
  <si>
    <t>A.G.V.P.</t>
  </si>
  <si>
    <t>14.2.8.000 A.G.V.P.</t>
  </si>
  <si>
    <t>A.G.V.P. Alquiler de Máquinas y Servicios</t>
  </si>
  <si>
    <t>14.2.8.001 A.G.V.P. Alquiler de Máquinas y Servicios</t>
  </si>
  <si>
    <t>A.G.V.P. Trabajos de Laboratorio</t>
  </si>
  <si>
    <t>14.2.8.002 A.G.V.P. Trabajos de Laboratorio</t>
  </si>
  <si>
    <t>A.G.V.P. Recupero Convenio FOMICRUZ S.E.</t>
  </si>
  <si>
    <t>14.2.8.003 A.G.V.P. Recupero Convenio FOMICRUZ S.E.</t>
  </si>
  <si>
    <t>A.G.V.P. CONVENIO CAPACITACION C.P.E</t>
  </si>
  <si>
    <t>14.2.8.004 A.G.V.P. CONVENIO CAPACITACION C.P.E</t>
  </si>
  <si>
    <t>Escribanía Mayor de Gobierno Honorarios</t>
  </si>
  <si>
    <t>14.2.6.000 Escribanía Mayor de Gobierno Honorarios</t>
  </si>
  <si>
    <t>VTA. DE BS. Y SS. DE LAS ADMINISTRACIONES</t>
  </si>
  <si>
    <t>14.3.0.000 VTA. DE BS. Y SS. DE LAS ADMINISTRACIONES</t>
  </si>
  <si>
    <t>Otras Ventas de Bs. y Servicios</t>
  </si>
  <si>
    <t>14.3.1.000 Otras Ventas de Bs. y Servicios</t>
  </si>
  <si>
    <t>INGRESOS DE OPERACIÓN</t>
  </si>
  <si>
    <t>15.0.0.000 INGRESOS DE OPERACIÓN</t>
  </si>
  <si>
    <t>VENTA BRUTA DE BIENES</t>
  </si>
  <si>
    <t>15.1.0.000 VENTA BRUTA DE BIENES</t>
  </si>
  <si>
    <t>VENTA BRUTA DE SERVICIOS</t>
  </si>
  <si>
    <t>15.2.0.000 VENTA BRUTA DE SERVICIOS</t>
  </si>
  <si>
    <t>Venta de Espacios Publicitarios</t>
  </si>
  <si>
    <t>15.2.1.000 Venta de Espacios Publicitarios</t>
  </si>
  <si>
    <t>Ingresos de Operación Obra Social</t>
  </si>
  <si>
    <t>15.2.2.000 Ingresos de Operación Obra Social</t>
  </si>
  <si>
    <t xml:space="preserve">Otros ingresos de operación </t>
  </si>
  <si>
    <t xml:space="preserve">15.2.9.000 Otros ingresos de operación </t>
  </si>
  <si>
    <t>OTROS INGRESOS DE OPERACION</t>
  </si>
  <si>
    <t>15.9.0.000 OTROS INGRESOS DE OPERACION</t>
  </si>
  <si>
    <t>Ingresos Juegos de Azar</t>
  </si>
  <si>
    <t>15.9.1.000 Ingresos Juegos de Azar</t>
  </si>
  <si>
    <t>L.O.A.S</t>
  </si>
  <si>
    <t>15.9.1.001 L.O.A.S</t>
  </si>
  <si>
    <t>15.9.2.000 Otros</t>
  </si>
  <si>
    <t>Servicios Públicos S.E</t>
  </si>
  <si>
    <t>15.9.2.001 Servicios Públicos S.E</t>
  </si>
  <si>
    <t>FOMICRUZ S.E.</t>
  </si>
  <si>
    <t>15.9.2.002 FOMICRUZ S.E.</t>
  </si>
  <si>
    <t xml:space="preserve">ISPRO </t>
  </si>
  <si>
    <t xml:space="preserve">15.9.2.003 ISPRO </t>
  </si>
  <si>
    <t>RENTAS DE LA PROPIEDAD</t>
  </si>
  <si>
    <t>16.0.0.000 RENTAS DE LA PROPIEDAD</t>
  </si>
  <si>
    <t>INTERESES POR PRÉSTAMOS</t>
  </si>
  <si>
    <t>16.1.0.000 INTERESES POR PRÉSTAMOS</t>
  </si>
  <si>
    <t>Intereses por Préstamos en Moneda Nacional</t>
  </si>
  <si>
    <t>16.1.1.000 Intereses por Préstamos en Moneda Nacional</t>
  </si>
  <si>
    <t>Intereses por Préstamos en Moneda Extranjera</t>
  </si>
  <si>
    <t>16.1.2.000 Intereses por Préstamos en Moneda Extranjera</t>
  </si>
  <si>
    <t>INTERESES POR DEPOSITOS</t>
  </si>
  <si>
    <t>16.2.0.000 INTERESES POR DEPOSITOS</t>
  </si>
  <si>
    <t>Intereses por Depósitos en Moneda Nacional</t>
  </si>
  <si>
    <t>16.2.1.000 Intereses por Depósitos en Moneda Nacional</t>
  </si>
  <si>
    <t>Intereses por Depósitos en Moneda Extranjera</t>
  </si>
  <si>
    <t>16.2.2.000 Intereses por Depósitos en Moneda Extranjera</t>
  </si>
  <si>
    <t>INTERESES POR TITULOS Y VALORES</t>
  </si>
  <si>
    <t>16.3.0.000 INTERESES POR TITULOS Y VALORES</t>
  </si>
  <si>
    <t>Intereses por Títulos y Valores en Moneda Nacional</t>
  </si>
  <si>
    <t>16.3.1.000 Intereses por Títulos y Valores en Moneda Nacional</t>
  </si>
  <si>
    <t>Intereses por Títulos y Valores en Moneda Extranjera</t>
  </si>
  <si>
    <t>16.3.2.000 Intereses por Títulos y Valores en Moneda Extranjera</t>
  </si>
  <si>
    <t>UTILIDADES POR INVERSIONES EMPRESARIALES</t>
  </si>
  <si>
    <t>16.4.0.000 UTILIDADES POR INVERSIONES EMPRESARIALES</t>
  </si>
  <si>
    <t>Dividendos Banco Santa Cruz</t>
  </si>
  <si>
    <t>16.4.1.000 UTILIDADES POR INVERSIONES EMPRESARIALES</t>
  </si>
  <si>
    <t>ARRENDAMIENTO DE TIERRAS Y TERRENOS</t>
  </si>
  <si>
    <t>16.5.0.000 ARRENDAMIENTO DE TIERRAS Y TERRENOS</t>
  </si>
  <si>
    <t>RENTAS SOBRE BIENES INTANGIBLES</t>
  </si>
  <si>
    <t>16.6.0.000 RENTAS SOBRE BIENES INTANGIBLES</t>
  </si>
  <si>
    <t>TRANSFERENCIAS CORRIENTES</t>
  </si>
  <si>
    <t>17.0.0.000 TRANSFERENCIAS CORRIENTES</t>
  </si>
  <si>
    <t>DEL SECTOR PRIVADO</t>
  </si>
  <si>
    <t>17.1.0.000 DEL SECTOR PRIVADO</t>
  </si>
  <si>
    <t>De Unidades Familiares</t>
  </si>
  <si>
    <t>17.1.1.000 De Unidades Familiares</t>
  </si>
  <si>
    <t>De Instituciones Privadas Sin Fines De Lucro</t>
  </si>
  <si>
    <t>17.1.2.000 De Instituciones Privadas Sin Fines De Lucro</t>
  </si>
  <si>
    <t>De Empresas Privadas</t>
  </si>
  <si>
    <t>17.1.3.000 De Empresas Privadas</t>
  </si>
  <si>
    <t>DE LA ADMINISTRACION NACIONAL</t>
  </si>
  <si>
    <t>17.2.0.000 DE LA ADMINISTRACION NACIONAL</t>
  </si>
  <si>
    <t>De Administración Central Nacional</t>
  </si>
  <si>
    <t>17.2.1.000 De Administración Central Nacional</t>
  </si>
  <si>
    <t xml:space="preserve">Ministerio del Interior </t>
  </si>
  <si>
    <t xml:space="preserve">17.2.1.001 Ministerio del Interior </t>
  </si>
  <si>
    <t>Ministerio de Economía y Finanzas Públicas</t>
  </si>
  <si>
    <t>17.2.1.002 Ministerio de Economía y Finanzas Públicas</t>
  </si>
  <si>
    <t>Ministerio de Desarrollo Social</t>
  </si>
  <si>
    <t>17.2.1.003 Ministerio de Desarrollo Social</t>
  </si>
  <si>
    <t>Ministerio de Salud</t>
  </si>
  <si>
    <t>17.2.1.004 Ministerio de Salud</t>
  </si>
  <si>
    <t>Ministerio de Trabajo, Empleo y Seguridad Social</t>
  </si>
  <si>
    <t>17.2.1.005 Ministerio de Trabajo, Empleo y Seguridad Social</t>
  </si>
  <si>
    <t>Ministerio de Educación</t>
  </si>
  <si>
    <t>17.2.1.006 Ministerio de Educación</t>
  </si>
  <si>
    <t>Ministerio de Ciencia, Tecnología e Innovación Productiva</t>
  </si>
  <si>
    <t>17.2.1.007 Ministerio de Ciencia, Tecnología e Innovación Productiva</t>
  </si>
  <si>
    <t>Ministerio de Industria</t>
  </si>
  <si>
    <t>17.2.1.008 Ministerio de Industria</t>
  </si>
  <si>
    <t>Ministerio de Agricultura, Ganadería y Pesca</t>
  </si>
  <si>
    <t>17.2.1.009 Ministerio de Agricultura, Ganadería y Pesca</t>
  </si>
  <si>
    <t>Ministerio de Planificación Federal, Inversión Pública y Ser</t>
  </si>
  <si>
    <t>17.2.1.010 Ministerio de Planificación Federal, Inversión Pública y Servicios</t>
  </si>
  <si>
    <t>Ministerio de Turismo</t>
  </si>
  <si>
    <t>17.2.1.011 Ministerio de Turismo</t>
  </si>
  <si>
    <t>Ministerio de Cultura</t>
  </si>
  <si>
    <t>17.2.1.012 Ministerio de Cultura</t>
  </si>
  <si>
    <t>Ministerio de Justicia y Derechos Humanos</t>
  </si>
  <si>
    <t>17.2.1.013 Ministerio de Justicia y Derechos Humanos</t>
  </si>
  <si>
    <t>Ministerio de Seguridad</t>
  </si>
  <si>
    <t>17.2.1.014 Ministerio de Seguridad</t>
  </si>
  <si>
    <t>Ministerio de Defensa</t>
  </si>
  <si>
    <t>17.2.1.015 Ministerio de Defensa</t>
  </si>
  <si>
    <t>Jefatura de Gabinete de Ministros</t>
  </si>
  <si>
    <t>17.2.1.016 Jefatura de Gabinete de Ministros</t>
  </si>
  <si>
    <t xml:space="preserve">Ministerio de Relaciones Exteriores, Comercio Internacional </t>
  </si>
  <si>
    <t>17.2.1.017 Ministerio de Relaciones Exteriores, Comercio Internacional y Culto</t>
  </si>
  <si>
    <t>FO.NA.PE.</t>
  </si>
  <si>
    <t>17.2.1.018 FO.NA.PE.</t>
  </si>
  <si>
    <t>Pacto Fiscal</t>
  </si>
  <si>
    <t>17.2.1.019 PACTO FISCAL</t>
  </si>
  <si>
    <t>Ingresos 13 %</t>
  </si>
  <si>
    <t xml:space="preserve">17.2.1.020 13 % </t>
  </si>
  <si>
    <t xml:space="preserve">17.2.1.021 ANSES </t>
  </si>
  <si>
    <t>De Otros Organismos de Adm. Central Nacional</t>
  </si>
  <si>
    <t>17.2.1.099 De Otros Organismos de Adm. Central Nacional</t>
  </si>
  <si>
    <t>De Organismos Descentralizados Nacionales</t>
  </si>
  <si>
    <t>17.2.2.000 De Organismos Descentralizados Nacionales</t>
  </si>
  <si>
    <t>Ente Nacional de Obras Hídricas de Saneamiento (ENHOSA)</t>
  </si>
  <si>
    <t>17.2.2.001 Ente Nacional de Obras Hídricas de Saneamiento (ENHOSA)</t>
  </si>
  <si>
    <t>Instituto Nacional de Asociativismo y Economía Social (INAES</t>
  </si>
  <si>
    <t>17.2.2.002 Instituto Nacional de Asociativismo y Economía Social (INAES)</t>
  </si>
  <si>
    <t>Dirección Nacional de Vialidad</t>
  </si>
  <si>
    <t>17.2.2.003 Dirección Nacional de Vialidad</t>
  </si>
  <si>
    <t>De Otros Organismos Descentralizados de Administración Nacio</t>
  </si>
  <si>
    <t>17.2.2.099 De Otros Organismos Descentralizados de Administración Nacional</t>
  </si>
  <si>
    <t>De Seguridad Social Nacional</t>
  </si>
  <si>
    <t>17.2.3.000 De Seguridad Social Nacional</t>
  </si>
  <si>
    <t>De Otras Instituciones Públicas Nacionales</t>
  </si>
  <si>
    <t>17.2.7.000 De Otras Instituciones Públicas Nacionales</t>
  </si>
  <si>
    <t>DE INSTITUCIONES FINANCIERAS NACIONALES</t>
  </si>
  <si>
    <t>17.3.0.000 DE INSTITUCIONES FINANCIERAS NACIONALES</t>
  </si>
  <si>
    <t>0 De instituciones públicas financieras nacionales</t>
  </si>
  <si>
    <t>000</t>
  </si>
  <si>
    <t>17.3.1.0.000 De instituciones públicas financieras nacionales</t>
  </si>
  <si>
    <t>0 DE INSTITUCIONES PÚBLICAS NO FINANCIERAS</t>
  </si>
  <si>
    <t>17.4.0.0.000 DE INSTITUCIONES PÚBLICAS NO FINANCIERAS</t>
  </si>
  <si>
    <t>0 De empresas públicas no financieras</t>
  </si>
  <si>
    <t>17.4.1.0.000 De empresas públicas no financieras</t>
  </si>
  <si>
    <t>0 De empresas públicas multinacionales</t>
  </si>
  <si>
    <t>17.4.2.0.000 De empresas públicas multinacionales</t>
  </si>
  <si>
    <t>De fondos fiduciarios y otros entes del sector público no fi</t>
  </si>
  <si>
    <t>17.4.9.000 De fondos fiduciarios y otros entes del sector público no financieros</t>
  </si>
  <si>
    <t>DE GOBIERNOS E INSTITUCIONES PROVINCIALES Y MUNICIPALES</t>
  </si>
  <si>
    <t>17.5.0.000 DE GOBIERNOS E INSTITUCIONES PROVINCIALES Y MUNICIPALES</t>
  </si>
  <si>
    <t>De gobiernos provinciales</t>
  </si>
  <si>
    <t>17.5.1.000 De gobiernos provinciales</t>
  </si>
  <si>
    <t>De instituciones públicas financieras provinciales</t>
  </si>
  <si>
    <t>17.5.2.000 De instituciones públicas financieras provinciales</t>
  </si>
  <si>
    <t>De empresas públicas no financieras provinciales</t>
  </si>
  <si>
    <t>17.5.3.000 De empresas públicas no financieras provinciales</t>
  </si>
  <si>
    <t>De otras instituciones públicas provinciales</t>
  </si>
  <si>
    <t>17.5.4.000 De otras instituciones públicas provinciales</t>
  </si>
  <si>
    <t>De gobiernos municipales</t>
  </si>
  <si>
    <t>17.5.6.000 De gobiernos municipales</t>
  </si>
  <si>
    <t>De instituciones públicas financieras municipales</t>
  </si>
  <si>
    <t>17.5.7.000 De instituciones públicas financieras municipales</t>
  </si>
  <si>
    <t>De empresas públicas no financieras municipales</t>
  </si>
  <si>
    <t>17.5.8.000 De empresas públicas no financieras municipales</t>
  </si>
  <si>
    <t>De otras instituciones públicas municipales</t>
  </si>
  <si>
    <t>17.5.9.000 De otras instituciones públicas municipales</t>
  </si>
  <si>
    <t>DEL SECTOR EXTERNO</t>
  </si>
  <si>
    <t>17.6.0.000 DEL SECTOR EXTERNO</t>
  </si>
  <si>
    <t>De gobiernos extranjeros</t>
  </si>
  <si>
    <t>17.6.1.000 De gobiernos extranjeros</t>
  </si>
  <si>
    <t>De organismos internacionales</t>
  </si>
  <si>
    <t>17.6.2.000 De organismos internacionales</t>
  </si>
  <si>
    <t>Del sector privado extranjero</t>
  </si>
  <si>
    <t>17.6.3.000 Del sector privado extranjero</t>
  </si>
  <si>
    <t>RECURSOS PROPIOS DE CAPITAL</t>
  </si>
  <si>
    <t>21.0.0.000 RECURSOS PROPIOS DE CAPITAL</t>
  </si>
  <si>
    <t>VENTA DE ACTIVOS</t>
  </si>
  <si>
    <t>21.1.0.000 VENTA DE ACTIVOS</t>
  </si>
  <si>
    <t>Venta de tierras y terrenos</t>
  </si>
  <si>
    <t>21.1.1.000 Venta de tierras y terrenos</t>
  </si>
  <si>
    <t>Venta de edificios e instalaciones</t>
  </si>
  <si>
    <t>21.1.2.000 Venta de edificios e instalaciones</t>
  </si>
  <si>
    <t>Venta de maquinarias y equipos</t>
  </si>
  <si>
    <t>21.1.3.000 Venta de maquinarias y equipos</t>
  </si>
  <si>
    <t>Venta de activos intangibles</t>
  </si>
  <si>
    <t>21.1.7.000 Venta de activos intangibles</t>
  </si>
  <si>
    <t>Venta de equipos de seguridad</t>
  </si>
  <si>
    <t>21.1.8.000 Venta de equipos de seguridad</t>
  </si>
  <si>
    <t>Venta de libros, revistas y otros coleccionables</t>
  </si>
  <si>
    <t>21.1.6.000 Venta de libros, revistas y otros coleccionables</t>
  </si>
  <si>
    <t>Venta de semovientes</t>
  </si>
  <si>
    <t>21.1.7.000 Venta de semovientes</t>
  </si>
  <si>
    <t xml:space="preserve">Venta de otros bienes </t>
  </si>
  <si>
    <t xml:space="preserve">21.1.9.000 Venta de otros bienes </t>
  </si>
  <si>
    <t>INCREMENTO DE LA DEPRECIACION Y AMORTIZACION ACUMULADA</t>
  </si>
  <si>
    <t>21.3.0.000 INCREMENTO DE LA DEPRECIACION Y AMORTIZACION ACUMULADA</t>
  </si>
  <si>
    <t>Depreciación acumulada</t>
  </si>
  <si>
    <t>21.3.1.000 Depreciación acumulada</t>
  </si>
  <si>
    <t>Amortización acumulada</t>
  </si>
  <si>
    <t>21.3.2.000 Amortización acumulada</t>
  </si>
  <si>
    <t>TRANSFERENCIAS DE CAPITAL</t>
  </si>
  <si>
    <t>22.0.0.000 TRANSFERENCIAS DE CAPITAL</t>
  </si>
  <si>
    <t>22.1.0.000 DEL SECTOR PRIVADO</t>
  </si>
  <si>
    <t>De unidades familiares</t>
  </si>
  <si>
    <t>22.1.1.000 De unidades familiares</t>
  </si>
  <si>
    <t>De instituciones privadas sin fines de lucro</t>
  </si>
  <si>
    <t>22.1.2.000 De instituciones privadas sin fines de lucro</t>
  </si>
  <si>
    <t>De empresas privadas</t>
  </si>
  <si>
    <t>22.1.3.000 De empresas privadas</t>
  </si>
  <si>
    <t>22.2.0.000 DE LA ADMINISTRACION NACIONAL</t>
  </si>
  <si>
    <t>De la Administración Central Nacional</t>
  </si>
  <si>
    <t>22.2.1.000 De la Administración Central Nacional</t>
  </si>
  <si>
    <t>Ministerio del Interior y Transporte</t>
  </si>
  <si>
    <t>22.2.1.001 Ministerio del Interior y Transporte</t>
  </si>
  <si>
    <t>22.2.1.002 Ministerio de Economía y Finanzas Públicas</t>
  </si>
  <si>
    <t>22.2.1.003 Ministerio de Desarrollo Social</t>
  </si>
  <si>
    <t>22.2.1.004 Ministerio de Salud</t>
  </si>
  <si>
    <t>22.2.1.005 Ministerio de Trabajo, Empleo y Seguridad Social</t>
  </si>
  <si>
    <t>22.2.1.006 Ministerio de Educación</t>
  </si>
  <si>
    <t>22.2.1.007 Ministerio de Ciencia, Tecnología e Innovación Productiva</t>
  </si>
  <si>
    <t>22.2.1.008 Ministerio de Industria</t>
  </si>
  <si>
    <t>22.2.1.009 Ministerio de Agricultura, Ganadería y Pesca</t>
  </si>
  <si>
    <t>22.2.1.010 Ministerio de Planificación Federal, Inversión Pública y Servicios</t>
  </si>
  <si>
    <t>22.2.1.011 Ministerio de Turismo</t>
  </si>
  <si>
    <t>22.2.1.012 Ministerio de Cultura</t>
  </si>
  <si>
    <t>22.2.1.013 Ministerio de Justicia y Derechos Humanos</t>
  </si>
  <si>
    <t>22.2.1.014 Ministerio de Seguridad</t>
  </si>
  <si>
    <t>22.2.1.015 Ministerio de Defensa</t>
  </si>
  <si>
    <t>22.2.1.016 Jefatura de Gabinete de Ministros</t>
  </si>
  <si>
    <t>22.2.1.017 Ministerio de Relaciones Exteriores, Comercio Internacional y Culto</t>
  </si>
  <si>
    <t>Compensación inciso a) apartado II inciso a) Ley 27.429 Cons</t>
  </si>
  <si>
    <t>22.2.1.018 Compensación Ley 27.429 y mod. Consenso Fiscal</t>
  </si>
  <si>
    <t>De Otros Organismos de Administración Central Nacional</t>
  </si>
  <si>
    <t>22.2.1.099 De Otros Organismos de Administración Central Nacional</t>
  </si>
  <si>
    <t>22.2.2.000 De Organismos Descentralizados Nacionales</t>
  </si>
  <si>
    <t>22.2.2.001 Ente Nacional de Obras Hídricas de Saneamiento (ENHOSA)</t>
  </si>
  <si>
    <t>22.2.2.002 Instituto Nacional de Asociativismo y Economía Social (INAES)</t>
  </si>
  <si>
    <t>22.2.2.003 Dirección Nacional de Vialidad</t>
  </si>
  <si>
    <t xml:space="preserve">I.N.TA. </t>
  </si>
  <si>
    <t xml:space="preserve">22.2.2.004 I.N.TA. </t>
  </si>
  <si>
    <t>22.2.2.099 De Otros Organismos Descentralizados de Administración Nacional</t>
  </si>
  <si>
    <t>e la seguridad social nacional</t>
  </si>
  <si>
    <t>22.2.3.000De la seguridad social nacional</t>
  </si>
  <si>
    <t>De la seguridad social nacional</t>
  </si>
  <si>
    <t>De otras instituciones públicas nacionales</t>
  </si>
  <si>
    <t>22.2.7.000 De otras instituciones públicas nacionales</t>
  </si>
  <si>
    <t>DE INSTITUCIONES PÚBLICAS FINANCIERAS</t>
  </si>
  <si>
    <t>22.3.0.000 DE INSTITUCIONES PÚBLICAS FINANCIERAS</t>
  </si>
  <si>
    <t>De instituciones públicas financieras</t>
  </si>
  <si>
    <t>22.3.1.000 De instituciones públicas financieras</t>
  </si>
  <si>
    <t>DE INSTITUCIONES PÚBLICAS NO FINANCIERAS</t>
  </si>
  <si>
    <t>22.4.0.000 DE INSTITUCIONES PÚBLICAS NO FINANCIERAS</t>
  </si>
  <si>
    <t>De empresas públicas no financieras</t>
  </si>
  <si>
    <t>22.4.1.000 De empresas públicas no financieras</t>
  </si>
  <si>
    <t>De empresas públicas multinacionales</t>
  </si>
  <si>
    <t>22.4.2.000 De empresas públicas multinacionales</t>
  </si>
  <si>
    <t>22.4.9.000 De fondos fiduciarios y otros entes del sector público no financiero</t>
  </si>
  <si>
    <t>22.5.0.000 DE GOBIERNOS E INSTITUCIONES PROVINCIALES Y MUNICIPALES</t>
  </si>
  <si>
    <t>22.5.1.000 De gobiernos provinciales</t>
  </si>
  <si>
    <t>22.5.2.000 De instituciones públicas financieras provinciales</t>
  </si>
  <si>
    <t>22.5.3.000 De empresas públicas no financieras provinciales</t>
  </si>
  <si>
    <t>22.5.7.000 De otras instituciones públicas provinciales</t>
  </si>
  <si>
    <t>22.5.6.000 De gobiernos municipales</t>
  </si>
  <si>
    <t>22.5.7.000 De instituciones públicas financieras municipales</t>
  </si>
  <si>
    <t>22.5.8.000 De empresas públicas no financieras municipales</t>
  </si>
  <si>
    <t>22.5.9.000 De otras instituciones públicas municipales</t>
  </si>
  <si>
    <t>22.6.0.000 DEL SECTOR EXTERNO</t>
  </si>
  <si>
    <t>22.6.1.000 De gobiernos extranjeros</t>
  </si>
  <si>
    <t>22.6.2.000 De organismos internacionales</t>
  </si>
  <si>
    <t>22.6.3.000 Del sector privado extranjero</t>
  </si>
  <si>
    <t>VENTA DE TÍTULOS Y VALORES</t>
  </si>
  <si>
    <t>31.0.0.000 VENTA DE TÍTULOS Y VALORES</t>
  </si>
  <si>
    <t>VENTA DE TITULOS Y VALORES EN MONEDA NACIONAL</t>
  </si>
  <si>
    <t>31.1.0.000 VENTA DE TITULOS Y VALORES EN MONEDA NACIONAL</t>
  </si>
  <si>
    <t>VENTA DE TITULOS Y VALORES EN MONEDA EXTRANJERA</t>
  </si>
  <si>
    <t>31.2.0.000 VENTA DE TITULOS Y VALORES EN MONEDA EXTRANJERA</t>
  </si>
  <si>
    <t>VENTA DE ACCIONES Y PARTICIPACIONES DE CAPITAL</t>
  </si>
  <si>
    <t>32.0.0.000 VENTA DE ACCIONES Y PARTICIPACIONES DE CAPITAL</t>
  </si>
  <si>
    <t>DE EMPRESAS PRIVADAS NACIONALES</t>
  </si>
  <si>
    <t>32.1.0.000 DE EMPRESAS PRIVADAS NACIONALES</t>
  </si>
  <si>
    <t>32.2.0.000 DE INSTITUCIONES PÚBLICAS FINANCIERAS</t>
  </si>
  <si>
    <t>DE EMPRESAS PÚBLICAS NO FINANCIERAS</t>
  </si>
  <si>
    <t>32.3.0.000 DE EMPRESAS PÚBLICAS NO FINANCIERAS</t>
  </si>
  <si>
    <t>DE EMPRESAS PÚBLICAS MULTINACIONALES</t>
  </si>
  <si>
    <t>32.4.0.000 DE EMPRESAS PÚBLICAS MULTINACIONALES</t>
  </si>
  <si>
    <t>DE ORGANISMOS INTERNACIONALES</t>
  </si>
  <si>
    <t>32.5.0.000 DE ORGANISMOS INTERNACIONALES</t>
  </si>
  <si>
    <t>DE OTRAS EMPRESAS DEL SECTOR EXTERNO</t>
  </si>
  <si>
    <t>32.6.0.000 DE OTRAS EMPRESAS DEL SECTOR EXTERNO</t>
  </si>
  <si>
    <t>RECUPERACIÓN DE PRÉSTAMOS DE CORTO PLAZO</t>
  </si>
  <si>
    <t>33.0.0.000 RECUPERACIÓN DE PRÉSTAMOS DE CORTO PLAZO</t>
  </si>
  <si>
    <t>33.1.0.000 DEL SECTOR PRIVADO</t>
  </si>
  <si>
    <t>Planes Vs.</t>
  </si>
  <si>
    <t>33.1.1.000 Planes Vs.</t>
  </si>
  <si>
    <t>Recupero Convenio B.P.S.C.</t>
  </si>
  <si>
    <t>33.1.2.000 Recupero Convenio B.P.S.C.</t>
  </si>
  <si>
    <t xml:space="preserve">Recupero VIVIPLAN </t>
  </si>
  <si>
    <t xml:space="preserve">33.1.3.000 Recupero VIVIPLAN </t>
  </si>
  <si>
    <t xml:space="preserve">Recupero Líneas de Crédito Hipotecario </t>
  </si>
  <si>
    <t xml:space="preserve">33.1.4.000 Recupero Líneas de Crédito Hipotecario </t>
  </si>
  <si>
    <t>Otros Recupero del Sector Privado</t>
  </si>
  <si>
    <t>33.1.9.000 Otros Recupero del Sector Privado</t>
  </si>
  <si>
    <t>SECTOR PÚBLICO NACIONAL</t>
  </si>
  <si>
    <t>33.2.0.000 SECTOR PÚBLICO NACIONAL</t>
  </si>
  <si>
    <t>33.2.1.000 De la Administración Central Nacional</t>
  </si>
  <si>
    <t>33.2.2.000 De Organismos Descentralizados Nacionales</t>
  </si>
  <si>
    <t>De Instituciones de Seguridad Social Nacionales</t>
  </si>
  <si>
    <t>33.2.3.000 De Instituciones de Seguridad Social Nacionales</t>
  </si>
  <si>
    <t>33.2.7.000 De Otras Instituciones Públicas Nacionales</t>
  </si>
  <si>
    <t>SECTOR PÚBLICO PROVINCIAL</t>
  </si>
  <si>
    <t>33.3.0.000 SECTOR PÚBLICO PROVINCIAL</t>
  </si>
  <si>
    <t>De la Administración Central Provincial</t>
  </si>
  <si>
    <t>33.3.1.000 De la Administración Central Provincial</t>
  </si>
  <si>
    <t>De Organismos Descentralizados Provinciales</t>
  </si>
  <si>
    <t>33.3.2.000 De Organismos Descentralizados Provinciales</t>
  </si>
  <si>
    <t>De Instituciones de Seguridad Social Provinciales</t>
  </si>
  <si>
    <t>33.3.3.000 De Instituciones de Seguridad Social Provinciales</t>
  </si>
  <si>
    <t>De Otras Instituciones Públicas Provinciales</t>
  </si>
  <si>
    <t>33.3.7.000 De Otras Instituciones Públicas Provinciales</t>
  </si>
  <si>
    <t>DE MUNICIPALIDADES</t>
  </si>
  <si>
    <t>33.4.0.000 DE MUNICIPALIDADES</t>
  </si>
  <si>
    <t>DE INSTITUCIONES PÚBLICA FINANCIERAS</t>
  </si>
  <si>
    <t>33.6.0.000 DE INSTITUCIONES PÚBLICA FINANCIERAS</t>
  </si>
  <si>
    <t>DE EMPRESAS PÚBLICAS NO FINACIERAS</t>
  </si>
  <si>
    <t>33.7.0.000 DE EMPRESAS PÚBLICAS NO FINACIERAS</t>
  </si>
  <si>
    <t>DE FONDOS FIDUCIARIOS Y OTROS ENTES</t>
  </si>
  <si>
    <t>33.8.0.000 DE FONDOS FIDUCIARIOS Y OTROS ENTES</t>
  </si>
  <si>
    <t>33.9.0.000 DEL SECTOR EXTERNO</t>
  </si>
  <si>
    <t>RECUPERACIÓN DE PRÉSTAMOS DE LARGO PLAZO</t>
  </si>
  <si>
    <t>34.0.0.000 RECUPERACIÓN DE PRÉSTAMOS DE LARGO PLAZO</t>
  </si>
  <si>
    <t>34.1.0.000 DEL SECTOR PRIVADO</t>
  </si>
  <si>
    <t>Recupero Planes Vs.</t>
  </si>
  <si>
    <t>34.1.1.000 Recupero Planes Vs.</t>
  </si>
  <si>
    <t>34.1.2.000 Recupero Convenio B.P.S.C.</t>
  </si>
  <si>
    <t xml:space="preserve">34.1.3.000 Recupero VIVIPLAN </t>
  </si>
  <si>
    <t xml:space="preserve">34.1.4.000 Recupero Líneas de Crédito Hipotecario </t>
  </si>
  <si>
    <t>34.1.9.000 Otros Recupero del Sector Privado</t>
  </si>
  <si>
    <t>34.2.0.000 SECTOR PÚBLICO NACIONAL</t>
  </si>
  <si>
    <t>34.2.1.000 De la Administración Central Nacional</t>
  </si>
  <si>
    <t>34.2.2.000 De Organismos Descentralizados Nacionales</t>
  </si>
  <si>
    <t>34.2.3.000 De Instituciones de Seguridad Social Nacionales</t>
  </si>
  <si>
    <t>34.2.7.000 De Otras Instituciones Públicas Nacionales</t>
  </si>
  <si>
    <t>34.3.0.000 SECTOR PÚBLICO PROVINCIAL</t>
  </si>
  <si>
    <t>34.3.1.000 De la Administración Central Provincial</t>
  </si>
  <si>
    <t>34.3.2.000 De Organismos Descentralizados Provinciales</t>
  </si>
  <si>
    <t>34.3.3.000 De Instituciones de Seguridad Social Provinciales</t>
  </si>
  <si>
    <t>34.3.7.000 De Otras Instituciones Públicas Provinciales</t>
  </si>
  <si>
    <t>34.7.0.000 DE MUNICIPALIDADES</t>
  </si>
  <si>
    <t>34.6.0.000 DE INSTITUCIONES PÚBLICA FINANCIERAS</t>
  </si>
  <si>
    <t>34.7.0.000 DE EMPRESAS PÚBLICAS NO FINACIERAS</t>
  </si>
  <si>
    <t>34.8.0.000 DE FONDOS FIDUCIARIOS Y OTROS ENTES</t>
  </si>
  <si>
    <t>34.9.0.000 DEL SECTOR EXTERNO</t>
  </si>
  <si>
    <t>DISMINUCIÓN DE OTROS ACTIVOS FINANCIEROS</t>
  </si>
  <si>
    <t>35.0.0.000 DISMINUCIÓN DE OTROS ACTIVOS FINANCIEROS</t>
  </si>
  <si>
    <t>DISMINUCION DE DISPONIBILIDADES</t>
  </si>
  <si>
    <t>35.1.0.000 DISMINUCION DE DISPONIBILIDADES</t>
  </si>
  <si>
    <t>De Caja y Bancos</t>
  </si>
  <si>
    <t>35.1.1.000 De Caja y Bancos</t>
  </si>
  <si>
    <t>De Caja y Bancos Libre Disponibilidad</t>
  </si>
  <si>
    <t>35.1.1.001 De Caja y Bancos Libre Disponibilidad</t>
  </si>
  <si>
    <t>De Caja y Bancos A.E.</t>
  </si>
  <si>
    <t>35.1.1.002 De Caja y Bancos A.E.</t>
  </si>
  <si>
    <t>INVERSIONES FINANCIERAS</t>
  </si>
  <si>
    <t>35.2.0.000 INVERSIONES FINANCIERAS</t>
  </si>
  <si>
    <t>De Inversiones Financieras temporarias</t>
  </si>
  <si>
    <t>35.2.1.000 De Inversiones Financieras temporarias</t>
  </si>
  <si>
    <t>CUENTAS A COBRAR COMERCIALES</t>
  </si>
  <si>
    <t>35.3.0.000 CUENTAS A COBRAR COMERCIALES</t>
  </si>
  <si>
    <t>Cuentas a Cobrar Comerciales a Corto Plazo</t>
  </si>
  <si>
    <t>35.3.1.000 Cuentas a Cobrar Comerciales a Corto Plazo</t>
  </si>
  <si>
    <t>Cuentas a cobrar comerciales a largo plazo</t>
  </si>
  <si>
    <t>35.3.2.000 Cuentas a cobrar comerciales a largo plazo</t>
  </si>
  <si>
    <t>OTRAS CUENTAS A COBRAR</t>
  </si>
  <si>
    <t>35.4.0.000 OTRAS CUENTAS A COBRAR</t>
  </si>
  <si>
    <t>Otras cuentas a cobrar a corto plazo</t>
  </si>
  <si>
    <t>35.4.1.000 Otras cuentas a cobrar a corto plazo</t>
  </si>
  <si>
    <t>Otras cuentas a cobrar a largo plazo</t>
  </si>
  <si>
    <t>35.4.2.000 Otras cuentas a cobrar a largo plazo</t>
  </si>
  <si>
    <t>DOCUMENTOS COMERCIALES A COBRAR</t>
  </si>
  <si>
    <t>35.5.0.000 DOCUMENTOS COMERCIALES A COBRAR</t>
  </si>
  <si>
    <t xml:space="preserve"> Documentos comerciales a cobrar a corto plazo</t>
  </si>
  <si>
    <t>35.5.1.0000 Documentos comerciales a cobrar a corto plazo</t>
  </si>
  <si>
    <t>Documentos comerciales a cobrar a largo plazo</t>
  </si>
  <si>
    <t>35.5.2.000 Documentos comerciales a cobrar a largo plazo</t>
  </si>
  <si>
    <t>OTROS DOCUMENTOS A COBRAR</t>
  </si>
  <si>
    <t>35.6.0.000 OTROS DOCUMENTOS A COBRAR</t>
  </si>
  <si>
    <t>Otros documentos a cobrar a corto plazo</t>
  </si>
  <si>
    <t>35.6.1.000 Otros documentos a cobrar a corto plazo</t>
  </si>
  <si>
    <t>Otros documentos a cobrar a largo plazo</t>
  </si>
  <si>
    <t>35.6.2.000 Otros documentos a cobrar a largo plazo</t>
  </si>
  <si>
    <t>ADELANTOS A PROVEEDORES Y CONTRATISTAS</t>
  </si>
  <si>
    <t>35.7.0.000 ADELANTOS A PROVEEDORES Y CONTRATISTAS</t>
  </si>
  <si>
    <t>Adelantos a proveedores y contratistas a corto plazo</t>
  </si>
  <si>
    <t>35.7.1.000 Adelantos a proveedores y contratistas a corto plazo</t>
  </si>
  <si>
    <t>Adelantos a proveedores y contratistas a largo plazo</t>
  </si>
  <si>
    <t>35.7.2.000 Adelantos a proveedores y contratistas a largo plazo</t>
  </si>
  <si>
    <t>ACTIVOS DIFERIDOS</t>
  </si>
  <si>
    <t>35.8.0.000 ACTIVOS DIFERIDOS</t>
  </si>
  <si>
    <t>Activos diferidos a corto plazo</t>
  </si>
  <si>
    <t>35.8.1.000 Activos diferidos a corto plazo</t>
  </si>
  <si>
    <t>Activos diferidos a largo plazo</t>
  </si>
  <si>
    <t>35.8.2.000 Activos diferidos a largo plazo</t>
  </si>
  <si>
    <t>OTROS ACTIVOS</t>
  </si>
  <si>
    <t>35.9.0.000 OTROS ACTIVOS</t>
  </si>
  <si>
    <t>COLOCACIÓN DE DEUDA</t>
  </si>
  <si>
    <t>36.0.0.000 COLOCACIÓN DE DEUDA</t>
  </si>
  <si>
    <t>DEUDA EN MONEDA NACIONAL</t>
  </si>
  <si>
    <t>36.1.0.000 DEUDA EN MONEDA NACIONAL</t>
  </si>
  <si>
    <t>Colocación de deuda en moneda nacional a corto plazo</t>
  </si>
  <si>
    <t>36.1.1.000 Colocación de deuda en moneda nacional a corto plazo</t>
  </si>
  <si>
    <t>Colocación de deuda en moneda nacional a largo plazo</t>
  </si>
  <si>
    <t>36.1.2.000 Colocación de deuda en moneda nacional a largo plazo</t>
  </si>
  <si>
    <t>Bonos consolidados en moneda nacional PROR I</t>
  </si>
  <si>
    <t>36.1.2.001 Bonos consolidados en moneda nacional PROR I</t>
  </si>
  <si>
    <t>Bonos consolidados en pesos PROR II</t>
  </si>
  <si>
    <t>36.1.2.002 Bonos consolidados en pesos PROR II</t>
  </si>
  <si>
    <t>Bonos consolidación PROR III</t>
  </si>
  <si>
    <t>36.1.2.003 Bonos consolidación PROR III</t>
  </si>
  <si>
    <t>Bonos cancelación de deudas BOCADE</t>
  </si>
  <si>
    <t>36.1.2.004 Bonos cancelación de deudas BOCADE</t>
  </si>
  <si>
    <t>Bonos de consolidación - Otros</t>
  </si>
  <si>
    <t>36.1.2.005 Bonos de consolidación - Otros</t>
  </si>
  <si>
    <t>36.1.2.099 Otros</t>
  </si>
  <si>
    <t>DEUDA EN MONEDA EXTRANJERA</t>
  </si>
  <si>
    <t>36.2.0.000 DEUDA EN MONEDA EXTRANJERA</t>
  </si>
  <si>
    <t>Colocación de deuda en moneda extranjera a corto plazo</t>
  </si>
  <si>
    <t>36.2.1.000 Colocación de deuda en moneda extranjera a corto plazo</t>
  </si>
  <si>
    <t>Colocación de deuda en moneda extranjera a largo plazo</t>
  </si>
  <si>
    <t>36.2.2.000 Colocación de deuda en moneda extranjera a largo plazo</t>
  </si>
  <si>
    <t>OBTENCIÓN DE PRÉSTAMOS</t>
  </si>
  <si>
    <t>37.0.0.000 OBTENCIÓN DE PRÉSTAMOS</t>
  </si>
  <si>
    <t>37.1.0.000 DEL SECTOR PRIVADO</t>
  </si>
  <si>
    <t>Del sector privado a corto plazo</t>
  </si>
  <si>
    <t>37.1.1.000 Del sector privado a corto plazo</t>
  </si>
  <si>
    <t>Del sector privado a largo plazo</t>
  </si>
  <si>
    <t>37.1.2.000 Del sector privado a largo plazo</t>
  </si>
  <si>
    <t>DE LA ADMINISTRACION CENTRAL</t>
  </si>
  <si>
    <t>37.2.0.000 DE LA ADMINISTRACION CENTRAL</t>
  </si>
  <si>
    <t>De la administración nacional a corto plazo</t>
  </si>
  <si>
    <t>37.2.1.000 De la administración nacional a corto plazo</t>
  </si>
  <si>
    <t>De la administración nacional a largo plazo</t>
  </si>
  <si>
    <t>37.2.2.000 De la administración nacional a largo plazo</t>
  </si>
  <si>
    <t>DE ORGANISMOS DESCENTRALIZADOS</t>
  </si>
  <si>
    <t>37.3.0.000 DE ORGANISMOS DESCENTRALIZADOS</t>
  </si>
  <si>
    <t>De organismos Descentralizados nacionales a corto plazo</t>
  </si>
  <si>
    <t>37.3.1.000 De organismos Descentralizados nacionales a corto plazo</t>
  </si>
  <si>
    <t>De organismos Descentralizados nacionales a largo plazo</t>
  </si>
  <si>
    <t>37.3.2.000 De organismos Descentralizados nacionales a largo plazo</t>
  </si>
  <si>
    <t>DE INSTITUCIONES DE LA SEGUIRIDAD SOCIAL</t>
  </si>
  <si>
    <t>37.4.0.000 DE INSTITUCIONES DE LA SEGUIRIDAD SOCIAL</t>
  </si>
  <si>
    <t>De instituciones de la Seguridad Social a corto plazo</t>
  </si>
  <si>
    <t>37.4.1.000 De instituciones de la Seguridad Social a corto plazo</t>
  </si>
  <si>
    <t>De instituciones de la Seguridad Social a largo plazo</t>
  </si>
  <si>
    <t>37.4.2.000 De instituciones de la Seguridad Social a largo plazo</t>
  </si>
  <si>
    <t>DE PROVINCIAS Y MUNICIPALIDADES</t>
  </si>
  <si>
    <t>37.5.0.000 DE PROVINCIAS Y MUNICIPALIDADES</t>
  </si>
  <si>
    <t>De provincias y municipalidades a corto plazo</t>
  </si>
  <si>
    <t>37.5.1.000 De provincias y municipalidades a corto plazo</t>
  </si>
  <si>
    <t>De provincias y municipalidades a largo plazo</t>
  </si>
  <si>
    <t>37.5.2.000 De provincias y municipalidades a largo plazo</t>
  </si>
  <si>
    <t>37.6.0.000 DE EMPRESAS PÚBLICAS NO FINANCIERAS</t>
  </si>
  <si>
    <t>De empresas públicas no financieras a corto plazo</t>
  </si>
  <si>
    <t>37.6.1.000 De empresas públicas no financieras a corto plazo</t>
  </si>
  <si>
    <t>De empresas públicas no financieras a largo plazo</t>
  </si>
  <si>
    <t>37.6.2.000 De empresas públicas no financieras a largo plazo</t>
  </si>
  <si>
    <t>DE INSTITUCIONES PÚBLICAS FINANCIERAS, DE FONDOS FIDUCIARIOS</t>
  </si>
  <si>
    <t>37.7.0.000 DE INSTITUCIONES PÚBLICAS FINANCIERAS, DE FONDOS FIDUCIARIOS Y OTROS ENTES DEL SECTOR PÚBLICO</t>
  </si>
  <si>
    <t xml:space="preserve"> De instituciones públicas financieras, de fondos fiduciarios y otros entes del sector público a corto plazo</t>
  </si>
  <si>
    <t>37.7.1.000 De instituciones públicas financieras, de fondos fiduciarios y otros entes del sector público a corto plazo</t>
  </si>
  <si>
    <t xml:space="preserve">Instituciones públicas financieras, de fondos fiduciarios y </t>
  </si>
  <si>
    <t>De instituciones públicas financieras, de fondos fiduciarios y otros entes del sector público a largo plazo</t>
  </si>
  <si>
    <t>37.7.2.000 De instituciones públicas financieras, de fondos fiduciarios y otros entes del sector público a largo plazo</t>
  </si>
  <si>
    <t>De instituciones públicas financieras, de fondos fiduciarios</t>
  </si>
  <si>
    <t>DE PROVINCIAS Y MUNICIPIOS</t>
  </si>
  <si>
    <t>37.8.0.000 DE PROVINCIAS Y MUNICIPIOS</t>
  </si>
  <si>
    <t>37.8.1.000 De empresas públicas no financieras a corto plazo</t>
  </si>
  <si>
    <t>De Administración Central a corto plazo</t>
  </si>
  <si>
    <t>37.8.1.001 De Administración Central a corto plazo</t>
  </si>
  <si>
    <t>De Organismos Descentralizados a corto plazo</t>
  </si>
  <si>
    <t>37.8.1.002 De Organismos Descentralizados a corto plazo</t>
  </si>
  <si>
    <t>De Instituciones Seguridad Social a corto plazo</t>
  </si>
  <si>
    <t>37.8.1.003 De Instituciones Seguridad Social a corto plazo</t>
  </si>
  <si>
    <t>De Municipalidades a corto plazo</t>
  </si>
  <si>
    <t>37.8.1.004 De Municipalidades a corto plazo</t>
  </si>
  <si>
    <t>37.8.2.000 De empresas públicas no financieras a largo plazo</t>
  </si>
  <si>
    <t>De Administración Central a largo plazo</t>
  </si>
  <si>
    <t>37.8.2.001 De Administración Central a largo plazo</t>
  </si>
  <si>
    <t>De Organismos Descentralizados a largo plazo</t>
  </si>
  <si>
    <t>37.8.2.002 De Organismos Descentralizados a largo plazo</t>
  </si>
  <si>
    <t>De Instituciones Seguridad Social a largo plazo</t>
  </si>
  <si>
    <t>37.8.2.003 De Instituciones Seguridad Social a largo plazo</t>
  </si>
  <si>
    <t>De Municipalidades a largo plazo</t>
  </si>
  <si>
    <t>37.8.2.004 De Municipalidades a largo plazo</t>
  </si>
  <si>
    <t>37.9.0.000 DEL SECTOR EXTERNO</t>
  </si>
  <si>
    <t>Del sector externo a corto plazo</t>
  </si>
  <si>
    <t>37.9.1.000 Del sector externo a corto plazo</t>
  </si>
  <si>
    <t>Del sector externo a largo plazo</t>
  </si>
  <si>
    <t>37.9.2.000 Del sector externo a largo plazo</t>
  </si>
  <si>
    <t>Préstamos B.I.D.</t>
  </si>
  <si>
    <t>37.9.2.001 Préstamos B.I.D.</t>
  </si>
  <si>
    <t>Préstamos B.I.R.F.</t>
  </si>
  <si>
    <t>37.9.2.002 Préstamos B.I.R.F.</t>
  </si>
  <si>
    <t>Otros Préstamos Sector Externo</t>
  </si>
  <si>
    <t>37.9.2.009 Otros Préstamos Sector Externo</t>
  </si>
  <si>
    <t>INCREMENTO DE OTROS PASIVOS</t>
  </si>
  <si>
    <t>38.0.0.000 INCREMENTO DE OTROS PASIVOS</t>
  </si>
  <si>
    <t>CUENTAS A PAGAR COMERCIALES</t>
  </si>
  <si>
    <t>38.1.0.000 CUENTAS A PAGAR COMERCIALES</t>
  </si>
  <si>
    <t>De cuentas a pagar comerciales a corto plazo</t>
  </si>
  <si>
    <t>38.1.1.000 De cuentas a pagar comerciales a corto plazo</t>
  </si>
  <si>
    <t>De cuentas a pagar comerciales a largo plazo</t>
  </si>
  <si>
    <t>38.1.2.000 De cuentas a pagar comerciales a largo plazo</t>
  </si>
  <si>
    <t>OTRAS CUENTAS A PAGAR</t>
  </si>
  <si>
    <t>38.2.0.000 OTRAS CUENTAS A PAGAR</t>
  </si>
  <si>
    <t>De otras cuentas a pagar a corto plazo</t>
  </si>
  <si>
    <t>38.2.1.000 De otras cuentas a pagar a corto plazo</t>
  </si>
  <si>
    <t>De otras cuentas a pagar a largo plazo</t>
  </si>
  <si>
    <t>38.2.2.000 De otras cuentas a pagar a largo plazo</t>
  </si>
  <si>
    <t>DOCUMENTOS A PAGAR COMERCIALES</t>
  </si>
  <si>
    <t>38.3.0.000 DOCUMENTOS A PAGAR COMERCIALES</t>
  </si>
  <si>
    <t>De documentos a pagar comerciales a corto plazo</t>
  </si>
  <si>
    <t>38.3.1.000 De documentos a pagar comerciales a corto plazo</t>
  </si>
  <si>
    <t>De documentos a pagar comerciales a largo plazo</t>
  </si>
  <si>
    <t>38.3.2.000 De documentos a pagar comerciales a largo plazo</t>
  </si>
  <si>
    <t>OTROS DOCUMENTOS A PAGAR</t>
  </si>
  <si>
    <t>38.4.0.000 OTROS DOCUMENTOS A PAGAR</t>
  </si>
  <si>
    <t>De otros documentos a pagar a corto plazo</t>
  </si>
  <si>
    <t>38.4.1.000 De otros documentos a pagar a corto plazo</t>
  </si>
  <si>
    <t>De otros documentos a pagar a largo plazo</t>
  </si>
  <si>
    <t>38.4.2.000 De otros documentos a pagar a largo plazo</t>
  </si>
  <si>
    <t>DE DEPOSITOS EN INSTITUCIONES FINANCIERAS</t>
  </si>
  <si>
    <t>38.5.0.000 DE DEPOSITOS EN INSTITUCIONES FINANCIERAS</t>
  </si>
  <si>
    <t>De depósitos a la vista</t>
  </si>
  <si>
    <t>38.5.1.000 De depósitos a la vista</t>
  </si>
  <si>
    <t>De depósitos en caja de ahorro y a plazos</t>
  </si>
  <si>
    <t>38.5.2.000 De depósitos en caja de ahorro y a plazos</t>
  </si>
  <si>
    <t>DE PASIVOS DIFERIDOS</t>
  </si>
  <si>
    <t>38.6.0.000 DE PASIVOS DIFERIDOS</t>
  </si>
  <si>
    <t xml:space="preserve"> De pasivos diferidos a corto plazo</t>
  </si>
  <si>
    <t>38.6.1 .000 De pasivos diferidos a corto plazo</t>
  </si>
  <si>
    <t>De pasivos diferidos a largo plazo</t>
  </si>
  <si>
    <t>38.6.2.000 De pasivos diferidos a largo plazo</t>
  </si>
  <si>
    <t>DE PREVISIONES, PROVISIONES Y RESERVAS TECNICAS</t>
  </si>
  <si>
    <t>38.7.0.000 DE PREVISIONES, PROVISIONES Y RESERVAS TECNICAS</t>
  </si>
  <si>
    <t>Incremento de previsiones para cuentas incobrables</t>
  </si>
  <si>
    <t>38.7.1.000 Incremento de previsiones para cuentas incobrables</t>
  </si>
  <si>
    <t>Incremento de previsiones para autoseguro</t>
  </si>
  <si>
    <t>38.7.2.000 Incremento de previsiones para autoseguro</t>
  </si>
  <si>
    <t>Incremento de provisiones</t>
  </si>
  <si>
    <t>38.7.3.000 Incremento de provisiones</t>
  </si>
  <si>
    <t xml:space="preserve">Incremento de reservas técnicas </t>
  </si>
  <si>
    <t xml:space="preserve">38.7.7.000 Incremento de reservas técnicas </t>
  </si>
  <si>
    <t>CONVERSION DE LA DEUDA DE CORTO PLAZO EN LARGO PLAZO</t>
  </si>
  <si>
    <t>38.9.0.000 CONVERSION DE LA DEUDA DE CORTO PLAZO EN LARGO PLAZO</t>
  </si>
  <si>
    <t>Conversión de la deuda interna de corto plazo en deuda inter</t>
  </si>
  <si>
    <t>38.9.1.000 Conversión de la deuda interna de corto plazo en deuda interna en largo plazo, por refinanciación.</t>
  </si>
  <si>
    <t>Conversión de la deuda externa de corto plazo en deuda exter</t>
  </si>
  <si>
    <t>38.9.2.000 Conversión de la deuda externa de corto plazo en deuda externa en largo plazo, por refinanciación.</t>
  </si>
  <si>
    <t>INCREMENTO DEL PATRIMONIO</t>
  </si>
  <si>
    <t>39.0.0.000 INCREMENTO DEL PATRIMONIO</t>
  </si>
  <si>
    <t>INCREMENTO DEL CAPITAL</t>
  </si>
  <si>
    <t>39.1.0.000 INCREMENTO DEL CAPITAL</t>
  </si>
  <si>
    <t>INCREMENTO DE RESERVAS</t>
  </si>
  <si>
    <t>39.2.0.000 INCREMENTO DE RESERVAS</t>
  </si>
  <si>
    <t>INCREMENTO DE RESULTADOS ACUMULADOS</t>
  </si>
  <si>
    <t>39.3.0.000 INCREMENTO DE RESULTADOS ACUMULADOS</t>
  </si>
  <si>
    <t>CONTRIBUCIONES FIGURATIVAS</t>
  </si>
  <si>
    <t>41.0.0.000 CONTRIBUCIONES FIGURATIVAS</t>
  </si>
  <si>
    <t>PARA EROGACIONES CORRIENTES</t>
  </si>
  <si>
    <t>41.1.0.000 PARA EROGACIONES CORRIENTES</t>
  </si>
  <si>
    <t>Contribuciones de la administración central</t>
  </si>
  <si>
    <t>41.1.1.000 Contribuciones de la administración central</t>
  </si>
  <si>
    <t xml:space="preserve">Contribuciones figurativas de la administración central </t>
  </si>
  <si>
    <t xml:space="preserve">41.1.1.001 Contribuciones figurativas de la administración central </t>
  </si>
  <si>
    <t>Contribuciones de instituciones descentralizadas</t>
  </si>
  <si>
    <t>41.1.2.000 Contribuciones de instituciones descentralizadas</t>
  </si>
  <si>
    <t>Contribuciones figurativas instituciones descentralizadas</t>
  </si>
  <si>
    <t>41.1.2.001 Contribuciones figurativas instituciones descentralizadas</t>
  </si>
  <si>
    <t>Contribuciones de instituciones de seguridad social</t>
  </si>
  <si>
    <t>41.1.3.000 Contribuciones de instituciones de seguridad social</t>
  </si>
  <si>
    <t>Contribuciones figurativas instituciones de seguridad social</t>
  </si>
  <si>
    <t>41.1.3.001 Contribuciones figurativas instituciones de seguridad social</t>
  </si>
  <si>
    <t>PARA EROGACIONES DE CAPITAL</t>
  </si>
  <si>
    <t>41.2.0.000 PARA EROGACIONES DE CAPITAL</t>
  </si>
  <si>
    <t>41.2.1.000 Contribuciones de la administración central</t>
  </si>
  <si>
    <t xml:space="preserve">41.2.1.001 Contribuciones figurativas de la administración central </t>
  </si>
  <si>
    <t>41.2.2.000 Contribuciones de instituciones descentralizadas</t>
  </si>
  <si>
    <t>41.2.2.001 Contribuciones figurativas instituciones descentralizadas</t>
  </si>
  <si>
    <t>41.2.3.000 Contribuciones de instituciones de seguridad social</t>
  </si>
  <si>
    <t>41.2.3.001 Contribuciones figurativas instituciones de seguridad social</t>
  </si>
  <si>
    <t>PARA APLICACIONES FINANCIERAS</t>
  </si>
  <si>
    <t>41.3.0.000 PARA APLICACIONES FINANCIERAS</t>
  </si>
  <si>
    <t>41.3.1.000 Contribuciones de la administración central</t>
  </si>
  <si>
    <t xml:space="preserve">41.3.1.001 Contribuciones figurativas de la administración central </t>
  </si>
  <si>
    <t>41.3.2.000 Contribuciones de instituciones descentralizadas</t>
  </si>
  <si>
    <t>41.3.2.001 Contribuciones figurativas instituciones descentralizadas</t>
  </si>
  <si>
    <t>41.3.3.000 Contribuciones de instituciones de seguridad social</t>
  </si>
  <si>
    <t>41.3.3.001 Contribuciones figurativas instituciones de seguridad social</t>
  </si>
  <si>
    <t>Cód. Pcipal</t>
  </si>
  <si>
    <t>Nombre Principal</t>
  </si>
  <si>
    <t>Cód.. Parcial</t>
  </si>
  <si>
    <t>Nombre Parcial</t>
  </si>
  <si>
    <t>RECURSOS</t>
  </si>
  <si>
    <t>INGRESOS CORRIENTES</t>
  </si>
  <si>
    <t>DE INSTITUCIONES PRIVADAS SIN FINES DE LUCRO</t>
  </si>
  <si>
    <t>RECURSOS DE CAPITAL</t>
  </si>
  <si>
    <t>FUENTES FINANCIERAS</t>
  </si>
  <si>
    <t>Economica</t>
  </si>
  <si>
    <t>Cód.</t>
  </si>
  <si>
    <t>Rubros</t>
  </si>
  <si>
    <t>cod. Impurtable</t>
  </si>
  <si>
    <t>#¿NOMBRE?</t>
  </si>
  <si>
    <t>Cod. Imputable2</t>
  </si>
  <si>
    <t>Cod. Imputable3</t>
  </si>
  <si>
    <t xml:space="preserve">        TITULAR DEL ORGANISMO</t>
  </si>
  <si>
    <t xml:space="preserve">     DIRECTOR DE ADMINISTRACIÓN</t>
  </si>
  <si>
    <t>ANEXO II</t>
  </si>
  <si>
    <t>Covid-19</t>
  </si>
  <si>
    <t>1.1</t>
  </si>
  <si>
    <t>17.2.7.000</t>
  </si>
  <si>
    <t>CONSEJO FEDERAL DE INVERSIONES</t>
  </si>
  <si>
    <t>CFI</t>
  </si>
  <si>
    <t>Consejo Federal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</si>
</sst>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Book Antiqua"/>
      <family val="1"/>
    </font>
    <font>
      <sz val="2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36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Protection="1"/>
    <xf numFmtId="0" fontId="0" fillId="0" borderId="0" xfId="0" applyProtection="1">
      <protection locked="0"/>
    </xf>
    <xf numFmtId="0" fontId="3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0" fillId="3" borderId="0" xfId="0" applyFill="1" applyProtection="1">
      <protection locked="0"/>
    </xf>
    <xf numFmtId="0" fontId="0" fillId="0" borderId="0" xfId="0" applyProtection="1"/>
    <xf numFmtId="0" fontId="3" fillId="3" borderId="0" xfId="0" applyFont="1" applyFill="1" applyProtection="1">
      <protection locked="0"/>
    </xf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164" fontId="0" fillId="3" borderId="1" xfId="1" applyFont="1" applyFill="1" applyBorder="1" applyProtection="1">
      <protection locked="0"/>
    </xf>
    <xf numFmtId="0" fontId="0" fillId="2" borderId="0" xfId="0" applyFill="1" applyBorder="1" applyProtection="1"/>
    <xf numFmtId="0" fontId="2" fillId="4" borderId="1" xfId="0" applyFont="1" applyFill="1" applyBorder="1" applyProtection="1"/>
    <xf numFmtId="164" fontId="2" fillId="4" borderId="1" xfId="0" applyNumberFormat="1" applyFont="1" applyFill="1" applyBorder="1" applyProtection="1"/>
    <xf numFmtId="0" fontId="8" fillId="2" borderId="0" xfId="0" applyFont="1" applyFill="1" applyProtection="1"/>
    <xf numFmtId="0" fontId="2" fillId="2" borderId="0" xfId="0" applyFont="1" applyFill="1" applyProtection="1"/>
    <xf numFmtId="0" fontId="1" fillId="0" borderId="0" xfId="0" applyFont="1"/>
    <xf numFmtId="0" fontId="0" fillId="0" borderId="0" xfId="0" applyFont="1"/>
    <xf numFmtId="0" fontId="3" fillId="0" borderId="0" xfId="0" applyFont="1" applyFill="1" applyProtection="1">
      <protection locked="0"/>
    </xf>
    <xf numFmtId="0" fontId="9" fillId="0" borderId="0" xfId="0" applyFont="1"/>
    <xf numFmtId="0" fontId="0" fillId="2" borderId="0" xfId="0" applyFill="1" applyProtection="1">
      <protection locked="0"/>
    </xf>
    <xf numFmtId="0" fontId="12" fillId="0" borderId="0" xfId="0" applyFont="1"/>
    <xf numFmtId="0" fontId="10" fillId="0" borderId="1" xfId="0" applyFont="1" applyBorder="1" applyAlignment="1">
      <alignment vertical="center"/>
    </xf>
    <xf numFmtId="0" fontId="2" fillId="0" borderId="1" xfId="0" applyFont="1" applyBorder="1"/>
    <xf numFmtId="0" fontId="13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0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14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12" fillId="0" borderId="0" xfId="0" applyFont="1" applyFill="1"/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2" fillId="5" borderId="1" xfId="0" applyFont="1" applyFill="1" applyBorder="1"/>
    <xf numFmtId="0" fontId="12" fillId="4" borderId="1" xfId="0" applyFont="1" applyFill="1" applyBorder="1"/>
    <xf numFmtId="0" fontId="10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0" fillId="0" borderId="1" xfId="0" applyBorder="1"/>
    <xf numFmtId="0" fontId="15" fillId="0" borderId="1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5" borderId="0" xfId="0" applyFont="1" applyFill="1"/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2" fillId="0" borderId="16" xfId="0" applyFont="1" applyBorder="1"/>
    <xf numFmtId="0" fontId="11" fillId="0" borderId="16" xfId="0" applyFont="1" applyBorder="1"/>
    <xf numFmtId="0" fontId="12" fillId="0" borderId="16" xfId="0" applyFont="1" applyBorder="1"/>
    <xf numFmtId="0" fontId="14" fillId="5" borderId="16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2" fillId="5" borderId="16" xfId="0" applyFont="1" applyFill="1" applyBorder="1"/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2" fillId="6" borderId="0" xfId="0" applyFont="1" applyFill="1"/>
    <xf numFmtId="164" fontId="17" fillId="3" borderId="1" xfId="1" applyFont="1" applyFill="1" applyBorder="1" applyProtection="1">
      <protection locked="0"/>
    </xf>
    <xf numFmtId="0" fontId="18" fillId="0" borderId="0" xfId="0" applyFont="1"/>
    <xf numFmtId="0" fontId="17" fillId="3" borderId="1" xfId="0" applyFont="1" applyFill="1" applyBorder="1" applyAlignment="1" applyProtection="1">
      <alignment horizontal="center"/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17" fillId="0" borderId="11" xfId="0" applyFont="1" applyBorder="1" applyAlignment="1" applyProtection="1"/>
    <xf numFmtId="0" fontId="18" fillId="0" borderId="4" xfId="0" applyFont="1" applyBorder="1" applyAlignment="1">
      <alignment horizontal="center" vertical="center"/>
    </xf>
    <xf numFmtId="0" fontId="17" fillId="3" borderId="11" xfId="0" applyFont="1" applyFill="1" applyBorder="1" applyAlignment="1" applyProtection="1">
      <alignment horizontal="center"/>
      <protection locked="0"/>
    </xf>
    <xf numFmtId="0" fontId="18" fillId="0" borderId="11" xfId="0" applyFont="1" applyBorder="1" applyAlignment="1">
      <alignment horizontal="left" vertical="center"/>
    </xf>
    <xf numFmtId="49" fontId="17" fillId="3" borderId="11" xfId="0" applyNumberFormat="1" applyFont="1" applyFill="1" applyBorder="1" applyAlignment="1" applyProtection="1">
      <alignment horizontal="center"/>
      <protection locked="0"/>
    </xf>
    <xf numFmtId="164" fontId="17" fillId="3" borderId="11" xfId="1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1" xfId="0" applyBorder="1" applyProtection="1"/>
    <xf numFmtId="164" fontId="0" fillId="3" borderId="11" xfId="1" applyFont="1" applyFill="1" applyBorder="1" applyProtection="1">
      <protection locked="0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164" fontId="2" fillId="2" borderId="1" xfId="1" applyFont="1" applyFill="1" applyBorder="1" applyProtection="1"/>
    <xf numFmtId="0" fontId="0" fillId="0" borderId="0" xfId="0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9" fillId="2" borderId="0" xfId="0" applyFont="1" applyFill="1"/>
    <xf numFmtId="0" fontId="18" fillId="2" borderId="0" xfId="0" applyFont="1" applyFill="1"/>
    <xf numFmtId="0" fontId="17" fillId="0" borderId="11" xfId="0" applyFont="1" applyBorder="1" applyProtection="1"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4" borderId="12" xfId="0" applyFont="1" applyFill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11" xfId="0" applyFont="1" applyFill="1" applyBorder="1" applyAlignment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7" fillId="0" borderId="1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18" fillId="0" borderId="4" xfId="0" applyFont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309563</xdr:colOff>
      <xdr:row>3</xdr:row>
      <xdr:rowOff>142875</xdr:rowOff>
    </xdr:from>
    <xdr:to>
      <xdr:col>14</xdr:col>
      <xdr:colOff>1355911</xdr:colOff>
      <xdr:row>6</xdr:row>
      <xdr:rowOff>22412</xdr:rowOff>
    </xdr:to>
    <xdr:sp macro="" textlink="">
      <xdr:nvSpPr>
        <xdr:cNvPr id="2" name="Rectángulo redondeado 10">
          <a:extLst>
            <a:ext uri="{FF2B5EF4-FFF2-40B4-BE49-F238E27FC236}">
              <a16:creationId xmlns:a16="http://schemas.microsoft.com/office/drawing/2014/main" id="{9A5E6D03-CD3A-4E79-BB83-AD6DB9D72278}"/>
            </a:ext>
          </a:extLst>
        </xdr:cNvPr>
        <xdr:cNvSpPr/>
      </xdr:nvSpPr>
      <xdr:spPr>
        <a:xfrm>
          <a:off x="1071563" y="142875"/>
          <a:ext cx="24220113" cy="451037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2000" b="1">
              <a:solidFill>
                <a:schemeClr val="bg1"/>
              </a:solidFill>
              <a:latin typeface="Book Antiqua" panose="02040602050305030304" pitchFamily="18" charset="0"/>
            </a:rPr>
            <a:t>SOLICITUD</a:t>
          </a:r>
          <a:r>
            <a:rPr lang="es-AR" sz="2000" b="1" baseline="0">
              <a:solidFill>
                <a:schemeClr val="bg1"/>
              </a:solidFill>
              <a:latin typeface="Book Antiqua" panose="02040602050305030304" pitchFamily="18" charset="0"/>
            </a:rPr>
            <a:t> DE INCORPORACIÓN DE  RECURSOS Y AMPLIACION DE CRÉDITOS </a:t>
          </a:r>
          <a:endParaRPr lang="es-AR" sz="2000" b="1">
            <a:solidFill>
              <a:schemeClr val="bg1"/>
            </a:solidFill>
            <a:latin typeface="Book Antiqua" panose="02040602050305030304" pitchFamily="18" charset="0"/>
          </a:endParaRPr>
        </a:p>
      </xdr:txBody>
    </xdr:sp>
    <xdr:clientData/>
  </xdr:twoCellAnchor>
  <xdr:twoCellAnchor>
    <xdr:from>
      <xdr:col>1</xdr:col>
      <xdr:colOff>0</xdr:colOff>
      <xdr:row>12</xdr:row>
      <xdr:rowOff>4763</xdr:rowOff>
    </xdr:from>
    <xdr:to>
      <xdr:col>15</xdr:col>
      <xdr:colOff>0</xdr:colOff>
      <xdr:row>14</xdr:row>
      <xdr:rowOff>110938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9E1B6BCC-53BC-4CE3-8AF2-0B76663740B1}"/>
            </a:ext>
          </a:extLst>
        </xdr:cNvPr>
        <xdr:cNvSpPr/>
      </xdr:nvSpPr>
      <xdr:spPr>
        <a:xfrm>
          <a:off x="762000" y="2209120"/>
          <a:ext cx="26928536" cy="4871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2000" b="1">
              <a:solidFill>
                <a:schemeClr val="bg1"/>
              </a:solidFill>
              <a:latin typeface="Book Antiqua" panose="02040602050305030304" pitchFamily="18" charset="0"/>
            </a:rPr>
            <a:t>CRÉDITOS PRESUPUESTARIOS DISMINUIDOS</a:t>
          </a:r>
        </a:p>
      </xdr:txBody>
    </xdr:sp>
    <xdr:clientData/>
  </xdr:twoCellAnchor>
  <xdr:twoCellAnchor>
    <xdr:from>
      <xdr:col>1</xdr:col>
      <xdr:colOff>33617</xdr:colOff>
      <xdr:row>22</xdr:row>
      <xdr:rowOff>89647</xdr:rowOff>
    </xdr:from>
    <xdr:to>
      <xdr:col>15</xdr:col>
      <xdr:colOff>20810</xdr:colOff>
      <xdr:row>24</xdr:row>
      <xdr:rowOff>239326</xdr:rowOff>
    </xdr:to>
    <xdr:sp macro="" textlink="">
      <xdr:nvSpPr>
        <xdr:cNvPr id="4" name="Rectángulo redondeado 5">
          <a:extLst>
            <a:ext uri="{FF2B5EF4-FFF2-40B4-BE49-F238E27FC236}">
              <a16:creationId xmlns:a16="http://schemas.microsoft.com/office/drawing/2014/main" id="{CF571EBB-33E6-4A66-81B0-991ECB46C1AD}"/>
            </a:ext>
          </a:extLst>
        </xdr:cNvPr>
        <xdr:cNvSpPr/>
      </xdr:nvSpPr>
      <xdr:spPr>
        <a:xfrm>
          <a:off x="795617" y="4784912"/>
          <a:ext cx="24561693" cy="530679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AR" sz="2000" b="1">
              <a:solidFill>
                <a:schemeClr val="bg1"/>
              </a:solidFill>
              <a:latin typeface="Book Antiqua" panose="02040602050305030304" pitchFamily="18" charset="0"/>
            </a:rPr>
            <a:t>CRÉDITOS PRESUPUESTARIOS</a:t>
          </a:r>
          <a:r>
            <a:rPr lang="es-AR" sz="2000" b="1" baseline="0">
              <a:solidFill>
                <a:schemeClr val="bg1"/>
              </a:solidFill>
              <a:latin typeface="Book Antiqua" panose="02040602050305030304" pitchFamily="18" charset="0"/>
            </a:rPr>
            <a:t> INCREMENTADOS</a:t>
          </a:r>
          <a:endParaRPr lang="es-AR" sz="2000" b="1">
            <a:solidFill>
              <a:schemeClr val="bg1"/>
            </a:solidFill>
            <a:latin typeface="Book Antiqua" panose="02040602050305030304" pitchFamily="18" charset="0"/>
          </a:endParaRPr>
        </a:p>
      </xdr:txBody>
    </xdr:sp>
    <xdr:clientData/>
  </xdr:twoCellAnchor>
  <xdr:twoCellAnchor>
    <xdr:from>
      <xdr:col>1</xdr:col>
      <xdr:colOff>0</xdr:colOff>
      <xdr:row>47</xdr:row>
      <xdr:rowOff>54429</xdr:rowOff>
    </xdr:from>
    <xdr:to>
      <xdr:col>13</xdr:col>
      <xdr:colOff>1156607</xdr:colOff>
      <xdr:row>51</xdr:row>
      <xdr:rowOff>13608</xdr:rowOff>
    </xdr:to>
    <xdr:sp macro="" textlink="">
      <xdr:nvSpPr>
        <xdr:cNvPr id="5" name="Rectángulo redondeado 1">
          <a:extLst>
            <a:ext uri="{FF2B5EF4-FFF2-40B4-BE49-F238E27FC236}">
              <a16:creationId xmlns:a16="http://schemas.microsoft.com/office/drawing/2014/main" id="{54DC6372-1C45-4C79-A6D8-EB88E6652FAA}"/>
            </a:ext>
          </a:extLst>
        </xdr:cNvPr>
        <xdr:cNvSpPr/>
      </xdr:nvSpPr>
      <xdr:spPr>
        <a:xfrm>
          <a:off x="762000" y="9417504"/>
          <a:ext cx="21816332" cy="72117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AR" sz="1600" b="1"/>
            <a:t>DESCRIPCIÓN:</a:t>
          </a:r>
          <a:r>
            <a:rPr lang="es-AR" sz="1600" b="1" baseline="0"/>
            <a:t>  </a:t>
          </a:r>
          <a:endParaRPr lang="es-A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3371850</xdr:colOff>
      <xdr:row>4</xdr:row>
      <xdr:rowOff>180975</xdr:rowOff>
    </xdr:from>
    <xdr:to>
      <xdr:col>2</xdr:col>
      <xdr:colOff>990600</xdr:colOff>
      <xdr:row>17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d. Imputable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d. Imputa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43425" y="12763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1247775</xdr:colOff>
      <xdr:row>6</xdr:row>
      <xdr:rowOff>171450</xdr:rowOff>
    </xdr:from>
    <xdr:to>
      <xdr:col>3</xdr:col>
      <xdr:colOff>1619250</xdr:colOff>
      <xdr:row>19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Descripción Principal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ción Princip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0" y="1666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2133600</xdr:colOff>
      <xdr:row>7</xdr:row>
      <xdr:rowOff>57150</xdr:rowOff>
    </xdr:from>
    <xdr:to>
      <xdr:col>3</xdr:col>
      <xdr:colOff>3962400</xdr:colOff>
      <xdr:row>19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Descripcion  Parcial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cion  Parc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72550" y="1752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3971925</xdr:colOff>
      <xdr:row>7</xdr:row>
      <xdr:rowOff>152400</xdr:rowOff>
    </xdr:from>
    <xdr:to>
      <xdr:col>5</xdr:col>
      <xdr:colOff>790575</xdr:colOff>
      <xdr:row>20</xdr:row>
      <xdr:rowOff>76200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Descripcion Cod. Sub-Parcial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cion Cod. Sub-Parc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10875" y="18478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1400175</xdr:colOff>
      <xdr:row>7</xdr:row>
      <xdr:rowOff>180975</xdr:rowOff>
    </xdr:from>
    <xdr:to>
      <xdr:col>5</xdr:col>
      <xdr:colOff>3228975</xdr:colOff>
      <xdr:row>20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Descripcion Detalle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pcion Deta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49275" y="1876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mau/Desktop/Ejecuciones/Modificaciones/13/Reestructuraci&#243;n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Datos"/>
    </sheetNames>
    <sheetDataSet>
      <sheetData sheetId="0"/>
      <sheetData sheetId="1">
        <row r="1">
          <cell r="L1" t="str">
            <v>AO</v>
          </cell>
          <cell r="M1" t="str">
            <v>ACT OBRA</v>
          </cell>
        </row>
        <row r="2">
          <cell r="L2">
            <v>0</v>
          </cell>
          <cell r="M2" t="str">
            <v>-</v>
          </cell>
        </row>
        <row r="3">
          <cell r="L3">
            <v>0</v>
          </cell>
          <cell r="M3">
            <v>0</v>
          </cell>
        </row>
        <row r="4">
          <cell r="L4">
            <v>0</v>
          </cell>
          <cell r="M4">
            <v>0</v>
          </cell>
        </row>
        <row r="5">
          <cell r="L5">
            <v>0</v>
          </cell>
          <cell r="M5">
            <v>0</v>
          </cell>
        </row>
        <row r="6">
          <cell r="L6">
            <v>0</v>
          </cell>
          <cell r="M6">
            <v>0</v>
          </cell>
        </row>
        <row r="7">
          <cell r="L7">
            <v>0</v>
          </cell>
          <cell r="M7">
            <v>0</v>
          </cell>
        </row>
        <row r="8">
          <cell r="L8">
            <v>0</v>
          </cell>
          <cell r="M8">
            <v>0</v>
          </cell>
        </row>
        <row r="9">
          <cell r="L9">
            <v>0</v>
          </cell>
          <cell r="M9">
            <v>0</v>
          </cell>
        </row>
        <row r="10">
          <cell r="L10">
            <v>0</v>
          </cell>
          <cell r="M10">
            <v>0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</sheetData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d._Imputable" xr10:uid="{00000000-0013-0000-FFFF-FFFF01000000}" sourceName="Cod. Imputable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cripción_Principal" xr10:uid="{00000000-0013-0000-FFFF-FFFF02000000}" sourceName="Descripción Principal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cripcion__Parcial" xr10:uid="{00000000-0013-0000-FFFF-FFFF03000000}" sourceName="Descripcion  Parcial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cripcion_Cod._Sub_Parcial" xr10:uid="{00000000-0013-0000-FFFF-FFFF04000000}" sourceName="Descripcion Cod. Sub-Parcial">
  <extLst>
    <x:ext xmlns:x15="http://schemas.microsoft.com/office/spreadsheetml/2010/11/main" uri="{2F2917AC-EB37-4324-AD4E-5DD8C200BD13}">
      <x15:tableSlicerCache tableId="1" column="8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cripcion_Detalle" xr10:uid="{00000000-0013-0000-FFFF-FFFF05000000}" sourceName="Descripcion Detalle">
  <extLst>
    <x:ext xmlns:x15="http://schemas.microsoft.com/office/spreadsheetml/2010/11/main" uri="{2F2917AC-EB37-4324-AD4E-5DD8C200BD13}">
      <x15:tableSlicerCache tableId="1" column="10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d. Imputable" xr10:uid="{00000000-0014-0000-FFFF-FFFF01000000}" cache="SegmentaciónDeDatos_Cod._Imputable" caption="Cod. Imputable" startItem="402" rowHeight="241300"/>
  <slicer name="Descripción Principal" xr10:uid="{00000000-0014-0000-FFFF-FFFF02000000}" cache="SegmentaciónDeDatos_Descripción_Principal" caption="Descripción Principal" rowHeight="241300"/>
  <slicer name="Descripcion  Parcial" xr10:uid="{00000000-0014-0000-FFFF-FFFF03000000}" cache="SegmentaciónDeDatos_Descripcion__Parcial" caption="Descripcion  Parcial" rowHeight="241300"/>
  <slicer name="Descripcion Cod. Sub-Parcial" xr10:uid="{00000000-0014-0000-FFFF-FFFF04000000}" cache="SegmentaciónDeDatos_Descripcion_Cod._Sub_Parcial" caption="Descripcion Cod. Sub-Parcial" rowHeight="241300"/>
  <slicer name="Descripcion Detalle" xr10:uid="{00000000-0014-0000-FFFF-FFFF05000000}" cache="SegmentaciónDeDatos_Descripcion_Detalle" caption="Descripcion Detalle" startItem="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M535" totalsRowShown="0" headerRowDxfId="14" tableBorderDxfId="13">
  <autoFilter ref="A1:M535" xr:uid="{00000000-0009-0000-0100-000001000000}"/>
  <tableColumns count="13">
    <tableColumn id="1" xr3:uid="{00000000-0010-0000-0000-000001000000}" name="Cod. Imputable" dataDxfId="12">
      <calculatedColumnFormula>+CONCATENATE(C2,".",E2,".",G2,".",I2)</calculatedColumnFormula>
    </tableColumn>
    <tableColumn id="2" xr3:uid="{00000000-0010-0000-0000-000002000000}" name="#¿NOMBRE?" dataDxfId="11"/>
    <tableColumn id="3" xr3:uid="{00000000-0010-0000-0000-000003000000}" name="Cod. PcipalPrincipal" dataDxfId="10">
      <calculatedColumnFormula>+LEFT(K2,2)</calculatedColumnFormula>
    </tableColumn>
    <tableColumn id="4" xr3:uid="{00000000-0010-0000-0000-000004000000}" name="Descripción Principal" dataDxfId="9"/>
    <tableColumn id="5" xr3:uid="{00000000-0010-0000-0000-000005000000}" name="Cod. Parcial" dataDxfId="8">
      <calculatedColumnFormula>+MID(K2,4,1)</calculatedColumnFormula>
    </tableColumn>
    <tableColumn id="6" xr3:uid="{00000000-0010-0000-0000-000006000000}" name="Descripcion  Parcial" dataDxfId="7">
      <calculatedColumnFormula>IF(E2="0","",IF(E2=E1,F1,MID($K2,12,60)))</calculatedColumnFormula>
    </tableColumn>
    <tableColumn id="7" xr3:uid="{00000000-0010-0000-0000-000007000000}" name="Cod. Sub-Parcial" dataDxfId="6">
      <calculatedColumnFormula>+MID(K2,6,1)</calculatedColumnFormula>
    </tableColumn>
    <tableColumn id="8" xr3:uid="{00000000-0010-0000-0000-000008000000}" name="Descripcion Cod. Sub-Parcial" dataDxfId="5">
      <calculatedColumnFormula>IF(G2="0","",IF(G2=G1,H1,MID($K2,12,60)))</calculatedColumnFormula>
    </tableColumn>
    <tableColumn id="9" xr3:uid="{00000000-0010-0000-0000-000009000000}" name="Cod. Detalle" dataDxfId="4">
      <calculatedColumnFormula>+MID($K2,8,3)</calculatedColumnFormula>
    </tableColumn>
    <tableColumn id="10" xr3:uid="{00000000-0010-0000-0000-00000A000000}" name="Descripcion Detalle" dataDxfId="3">
      <calculatedColumnFormula>IF(I2="000","",MID($K2,12,60))</calculatedColumnFormula>
    </tableColumn>
    <tableColumn id="11" xr3:uid="{00000000-0010-0000-0000-00000B000000}" name="Cod. Imputable2" dataDxfId="2"/>
    <tableColumn id="12" xr3:uid="{00000000-0010-0000-0000-00000C000000}" name="Cod. Imputable3" dataDxfId="1">
      <calculatedColumnFormula>+CONCATENATE(C2,".",E2,".",G2,".",I2)</calculatedColumnFormula>
    </tableColumn>
    <tableColumn id="13" xr3:uid="{00000000-0010-0000-0000-00000D000000}" name="Descripción Imput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04"/>
  <sheetViews>
    <sheetView tabSelected="1" topLeftCell="E1" zoomScaleNormal="100" workbookViewId="0">
      <selection activeCell="E10" sqref="E10:I10"/>
    </sheetView>
  </sheetViews>
  <sheetFormatPr baseColWidth="10" defaultRowHeight="15"/>
  <cols>
    <col min="1" max="1" width="11.42578125" style="2"/>
    <col min="2" max="2" width="16" style="2" customWidth="1"/>
    <col min="3" max="3" width="59.140625" style="2" bestFit="1" customWidth="1"/>
    <col min="4" max="4" width="10.7109375" style="2" customWidth="1"/>
    <col min="5" max="5" width="44" style="2" customWidth="1"/>
    <col min="6" max="6" width="13.7109375" style="2" bestFit="1" customWidth="1"/>
    <col min="7" max="7" width="45.28515625" style="2" customWidth="1"/>
    <col min="8" max="8" width="13.85546875" style="2" customWidth="1"/>
    <col min="9" max="9" width="55.7109375" style="2" customWidth="1"/>
    <col min="10" max="10" width="17" style="2" customWidth="1"/>
    <col min="11" max="11" width="12.140625" style="2" bestFit="1" customWidth="1"/>
    <col min="12" max="12" width="23.42578125" style="2" customWidth="1"/>
    <col min="13" max="13" width="7.85546875" style="2" customWidth="1"/>
    <col min="14" max="14" width="28.7109375" style="2" bestFit="1" customWidth="1"/>
    <col min="15" max="15" width="21" style="2" bestFit="1" customWidth="1"/>
    <col min="16" max="17" width="11.42578125" style="21"/>
    <col min="18" max="18" width="17.140625" style="21" bestFit="1" customWidth="1"/>
    <col min="19" max="35" width="11.42578125" style="21"/>
    <col min="36" max="16384" width="11.42578125" style="2"/>
  </cols>
  <sheetData>
    <row r="1" spans="1:15">
      <c r="B1" s="21"/>
      <c r="C1" s="21"/>
      <c r="D1" s="21"/>
      <c r="E1" s="121" t="s">
        <v>1115</v>
      </c>
      <c r="F1" s="121"/>
      <c r="G1" s="121"/>
      <c r="H1" s="121"/>
      <c r="I1" s="121"/>
      <c r="J1" s="21"/>
      <c r="K1" s="21"/>
      <c r="L1" s="21"/>
      <c r="M1" s="21"/>
      <c r="N1" s="21"/>
      <c r="O1" s="21"/>
    </row>
    <row r="2" spans="1:15">
      <c r="A2" s="21"/>
      <c r="B2" s="21"/>
      <c r="C2" s="21"/>
      <c r="D2" s="21"/>
      <c r="E2" s="121"/>
      <c r="F2" s="121"/>
      <c r="G2" s="121"/>
      <c r="H2" s="121"/>
      <c r="I2" s="121"/>
      <c r="J2" s="21"/>
      <c r="K2" s="21"/>
      <c r="L2" s="21"/>
      <c r="M2" s="21"/>
      <c r="N2" s="21"/>
      <c r="O2" s="21"/>
    </row>
    <row r="3" spans="1:15">
      <c r="A3" s="21"/>
      <c r="B3" s="21"/>
      <c r="C3" s="21"/>
      <c r="D3" s="21"/>
      <c r="E3" s="121"/>
      <c r="F3" s="121"/>
      <c r="G3" s="121"/>
      <c r="H3" s="121"/>
      <c r="I3" s="121"/>
      <c r="J3" s="21"/>
      <c r="K3" s="21"/>
      <c r="L3" s="21"/>
      <c r="M3" s="21"/>
      <c r="N3" s="21"/>
      <c r="O3" s="21"/>
    </row>
    <row r="4" spans="1:15">
      <c r="A4" s="2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1"/>
    </row>
    <row r="5" spans="1:15">
      <c r="A5" s="2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1"/>
    </row>
    <row r="6" spans="1:15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1"/>
    </row>
    <row r="7" spans="1:15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1"/>
    </row>
    <row r="8" spans="1:15" ht="23.25">
      <c r="A8" s="21"/>
      <c r="B8" s="1"/>
      <c r="C8" s="3" t="s">
        <v>0</v>
      </c>
      <c r="D8" s="1"/>
      <c r="E8" s="4">
        <v>2020</v>
      </c>
      <c r="F8" s="1"/>
      <c r="G8" s="1"/>
      <c r="H8" s="1"/>
      <c r="I8" s="1"/>
      <c r="J8" s="1"/>
      <c r="K8" s="1"/>
      <c r="L8" s="1"/>
      <c r="M8" s="1"/>
      <c r="N8" s="1"/>
      <c r="O8" s="21"/>
    </row>
    <row r="9" spans="1:15" ht="26.25">
      <c r="A9" s="21"/>
      <c r="B9" s="1"/>
      <c r="C9" s="3" t="s">
        <v>1</v>
      </c>
      <c r="D9" s="1"/>
      <c r="E9" s="19">
        <v>14</v>
      </c>
      <c r="F9" s="3"/>
      <c r="G9" s="119" t="str">
        <f>IF(ISERROR(VLOOKUP(E9,Datos!B:C,2)),"",VLOOKUP(E9,Datos!B:C,2))</f>
        <v>Ministerio Salud y Ambiente</v>
      </c>
      <c r="H9" s="119"/>
      <c r="I9" s="119"/>
      <c r="J9" s="1"/>
      <c r="K9" s="1"/>
      <c r="L9" s="1"/>
      <c r="M9" s="5" t="s">
        <v>2</v>
      </c>
      <c r="N9" s="6"/>
      <c r="O9" s="21"/>
    </row>
    <row r="10" spans="1:15" ht="26.25">
      <c r="A10" s="21"/>
      <c r="B10" s="1"/>
      <c r="C10" s="3" t="s">
        <v>3</v>
      </c>
      <c r="D10" s="1"/>
      <c r="E10" s="118" t="s">
        <v>4</v>
      </c>
      <c r="F10" s="118"/>
      <c r="G10" s="118"/>
      <c r="H10" s="118"/>
      <c r="I10" s="118"/>
      <c r="J10" s="1"/>
      <c r="K10" s="1"/>
      <c r="L10" s="1"/>
      <c r="M10" s="1"/>
      <c r="N10" s="1"/>
      <c r="O10" s="21"/>
    </row>
    <row r="11" spans="1:15" ht="21">
      <c r="A11" s="21"/>
      <c r="B11" s="1"/>
      <c r="C11" s="3" t="s">
        <v>5</v>
      </c>
      <c r="D11" s="7"/>
      <c r="E11" s="8">
        <v>14</v>
      </c>
      <c r="F11" s="3"/>
      <c r="G11" s="119" t="str">
        <f>IF(ISERROR(VLOOKUP(E11,Datos!D:E,2)),"",VLOOKUP(E11,Datos!D:E,2))</f>
        <v>Transferencias Internas</v>
      </c>
      <c r="H11" s="119"/>
      <c r="I11" s="119"/>
      <c r="J11" s="1"/>
      <c r="K11" s="1"/>
      <c r="L11" s="1"/>
      <c r="M11" s="1"/>
      <c r="N11" s="1"/>
      <c r="O11" s="21"/>
    </row>
    <row r="12" spans="1:15">
      <c r="A12" s="2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1"/>
    </row>
    <row r="13" spans="1:15">
      <c r="A13" s="2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>
      <c r="A14" s="2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21.75" customHeight="1" thickBot="1">
      <c r="A15" s="2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30.75" customHeight="1" thickBot="1">
      <c r="A16" s="21"/>
      <c r="B16" s="105" t="s">
        <v>1108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06"/>
      <c r="M16" s="105" t="s">
        <v>1106</v>
      </c>
      <c r="N16" s="106"/>
      <c r="O16" s="103" t="s">
        <v>98</v>
      </c>
    </row>
    <row r="17" spans="1:35" s="20" customFormat="1" ht="39.75" customHeight="1" thickBot="1">
      <c r="A17" s="98"/>
      <c r="B17" s="72" t="s">
        <v>92</v>
      </c>
      <c r="C17" s="73" t="s">
        <v>93</v>
      </c>
      <c r="D17" s="74" t="s">
        <v>94</v>
      </c>
      <c r="E17" s="75" t="s">
        <v>93</v>
      </c>
      <c r="F17" s="72" t="s">
        <v>95</v>
      </c>
      <c r="G17" s="80" t="s">
        <v>93</v>
      </c>
      <c r="H17" s="76" t="s">
        <v>96</v>
      </c>
      <c r="I17" s="75" t="s">
        <v>93</v>
      </c>
      <c r="J17" s="107" t="s">
        <v>97</v>
      </c>
      <c r="K17" s="108"/>
      <c r="L17" s="109"/>
      <c r="M17" s="88" t="s">
        <v>1107</v>
      </c>
      <c r="N17" s="89" t="s">
        <v>93</v>
      </c>
      <c r="O17" s="104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</row>
    <row r="18" spans="1:35" s="69" customFormat="1">
      <c r="A18" s="102" t="s">
        <v>1118</v>
      </c>
      <c r="B18" s="81" t="str">
        <f>+MID($A18,1,2)</f>
        <v>17</v>
      </c>
      <c r="C18" s="100" t="str">
        <f>IF(ISERROR(VLOOKUP($A18,Rubro!A2:J535,4,TRUE)),"",VLOOKUP($A18,Rubro!A2:J535,4,TRUE))</f>
        <v>TRANSFERENCIAS CORRIENTES</v>
      </c>
      <c r="D18" s="81" t="str">
        <f>+MID($A18,4,1)</f>
        <v>2</v>
      </c>
      <c r="E18" s="101" t="str">
        <f>+IF(ISERROR(VLOOKUP($A18,Tabla1[],6,TRUE)),"",VLOOKUP($A18,Tabla1[],6,TRUE))</f>
        <v>DE LA ADMINISTRACION NACIONAL</v>
      </c>
      <c r="F18" s="81" t="str">
        <f>+MID($A18,6,1)</f>
        <v>7</v>
      </c>
      <c r="G18" s="101" t="str">
        <f>+IF(ISERROR(VLOOKUP($A18,Tabla1[],8,TRUE)),"",VLOOKUP($A18,Tabla1[],8,TRUE))</f>
        <v>De Otras Instituciones Públicas Nacionales</v>
      </c>
      <c r="H18" s="83" t="str">
        <f>+MID($A18,8,3)</f>
        <v>000</v>
      </c>
      <c r="I18" s="82" t="s">
        <v>1120</v>
      </c>
      <c r="J18" s="110" t="s">
        <v>1119</v>
      </c>
      <c r="K18" s="110"/>
      <c r="L18" s="110"/>
      <c r="M18" s="78" t="s">
        <v>1117</v>
      </c>
      <c r="N18" s="79" t="str">
        <f>+IF(ISERROR(VLOOKUP(M18,ECONOMICO!A$2:E$4,5,FALSE)),"",VLOOKUP(M18,ECONOMICO!A$2:E$4,5,FALSE))</f>
        <v>INGRESOS CORRIENTES</v>
      </c>
      <c r="O18" s="84">
        <v>20000000</v>
      </c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</row>
    <row r="19" spans="1:35" s="69" customFormat="1">
      <c r="A19" s="102"/>
      <c r="B19" s="70" t="str">
        <f>+MID($A19,1,2)</f>
        <v/>
      </c>
      <c r="C19" s="100" t="str">
        <f>IF(ISERROR(VLOOKUP($A19,Rubro!A3:J536,4,TRUE)),"",VLOOKUP($A19,Rubro!A3:J536,4,TRUE))</f>
        <v/>
      </c>
      <c r="D19" s="70" t="str">
        <f>+MID($A19,4,1)</f>
        <v/>
      </c>
      <c r="E19" s="101" t="str">
        <f>+IF(ISERROR(VLOOKUP($A19,Tabla1[],6,TRUE)),"",VLOOKUP($A19,Tabla1[],6,TRUE))</f>
        <v/>
      </c>
      <c r="F19" s="70" t="str">
        <f>+MID($A19,6,1)</f>
        <v/>
      </c>
      <c r="G19" s="101" t="str">
        <f>+IF(ISERROR(VLOOKUP($A19,Tabla1[],8,TRUE)),"",VLOOKUP($A19,Tabla1[],8,TRUE))</f>
        <v/>
      </c>
      <c r="H19" s="71" t="str">
        <f>+MID($A19,8,3)</f>
        <v/>
      </c>
      <c r="I19" s="82" t="str">
        <f>+IF(ISERROR(VLOOKUP($A19,Tabla1[],10,TRUE)),"",VLOOKUP($A19,Tabla1[],10,TRUE))</f>
        <v/>
      </c>
      <c r="J19" s="113"/>
      <c r="K19" s="113"/>
      <c r="L19" s="113"/>
      <c r="M19" s="77"/>
      <c r="N19" s="79" t="str">
        <f>+IF(ISERROR(VLOOKUP(M19,ECONOMICO!A$2:E$4,5,FALSE)),"",VLOOKUP(M19,ECONOMICO!A$2:E$4,5,FALSE))</f>
        <v/>
      </c>
      <c r="O19" s="68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</row>
    <row r="20" spans="1:35" s="69" customFormat="1">
      <c r="A20" s="102"/>
      <c r="B20" s="70" t="str">
        <f>+MID($A20,1,2)</f>
        <v/>
      </c>
      <c r="C20" s="100" t="str">
        <f>IF(ISERROR(VLOOKUP($A20,Rubro!A4:J537,4,TRUE)),"",VLOOKUP($A20,Rubro!A4:J537,4,TRUE))</f>
        <v/>
      </c>
      <c r="D20" s="70" t="str">
        <f>+MID($A20,4,1)</f>
        <v/>
      </c>
      <c r="E20" s="101" t="str">
        <f>+IF(ISERROR(VLOOKUP($A20,Tabla1[],6,TRUE)),"",VLOOKUP($A20,Tabla1[],6,TRUE))</f>
        <v/>
      </c>
      <c r="F20" s="70" t="str">
        <f>+MID($A20,6,1)</f>
        <v/>
      </c>
      <c r="G20" s="101" t="str">
        <f>+IF(ISERROR(VLOOKUP($A20,Tabla1[],8,TRUE)),"",VLOOKUP($A20,Tabla1[],8,TRUE))</f>
        <v/>
      </c>
      <c r="H20" s="71" t="str">
        <f>+MID($A20,8,3)</f>
        <v/>
      </c>
      <c r="I20" s="82" t="str">
        <f>+IF(ISERROR(VLOOKUP($A20,Tabla1[],10,TRUE)),"",VLOOKUP($A20,Tabla1[],10,TRUE))</f>
        <v/>
      </c>
      <c r="J20" s="113"/>
      <c r="K20" s="113"/>
      <c r="L20" s="113"/>
      <c r="M20" s="77"/>
      <c r="N20" s="79" t="str">
        <f>+IF(ISERROR(VLOOKUP(M20,ECONOMICO!A$2:E$4,5,FALSE)),"",VLOOKUP(M20,ECONOMICO!A$2:E$4,5,FALSE))</f>
        <v/>
      </c>
      <c r="O20" s="68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</row>
    <row r="21" spans="1:35" s="69" customFormat="1">
      <c r="A21" s="102"/>
      <c r="B21" s="70" t="str">
        <f t="shared" ref="B21" si="0">+MID($A21,1,2)</f>
        <v/>
      </c>
      <c r="C21" s="100" t="str">
        <f>IF(ISERROR(VLOOKUP($A21,Rubro!A5:J538,4,TRUE)),"",VLOOKUP($A21,Rubro!A5:J538,4,TRUE))</f>
        <v/>
      </c>
      <c r="D21" s="70" t="str">
        <f t="shared" ref="D21" si="1">+MID($A21,4,1)</f>
        <v/>
      </c>
      <c r="E21" s="101" t="str">
        <f>+IF(ISERROR(VLOOKUP($A21,Tabla1[],6,TRUE)),"",VLOOKUP($A21,Tabla1[],6,TRUE))</f>
        <v/>
      </c>
      <c r="F21" s="70" t="str">
        <f t="shared" ref="F21" si="2">+MID($A21,6,1)</f>
        <v/>
      </c>
      <c r="G21" s="101" t="str">
        <f>+IF(ISERROR(VLOOKUP($A21,Tabla1[],8,TRUE)),"",VLOOKUP($A21,Tabla1[],8,TRUE))</f>
        <v/>
      </c>
      <c r="H21" s="71" t="str">
        <f>+MID($A21,8,3)</f>
        <v/>
      </c>
      <c r="I21" s="82" t="str">
        <f>+IF(ISERROR(VLOOKUP($A21,Tabla1[],10,TRUE)),"",VLOOKUP($A21,Tabla1[],10,TRUE))</f>
        <v/>
      </c>
      <c r="J21" s="113"/>
      <c r="K21" s="113"/>
      <c r="L21" s="113"/>
      <c r="M21" s="77"/>
      <c r="N21" s="79" t="str">
        <f>+IF(ISERROR(VLOOKUP(M21,ECONOMICO!A$2:E$4,5,FALSE)),"",VLOOKUP(M21,ECONOMICO!A$2:E$4,5,FALSE))</f>
        <v/>
      </c>
      <c r="O21" s="68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</row>
    <row r="22" spans="1:35" s="69" customFormat="1">
      <c r="A22" s="2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0" t="s">
        <v>18</v>
      </c>
      <c r="O22" s="91">
        <f>SUM(O18:O21)</f>
        <v>20000000</v>
      </c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</row>
    <row r="23" spans="1:35">
      <c r="A23" s="2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1"/>
    </row>
    <row r="24" spans="1:35">
      <c r="A24" s="2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1"/>
    </row>
    <row r="25" spans="1:35" ht="30" customHeight="1" thickBot="1">
      <c r="A25" s="2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1"/>
    </row>
    <row r="26" spans="1:35" s="92" customFormat="1" ht="24" customHeight="1" thickBot="1">
      <c r="A26" s="97"/>
      <c r="B26" s="93" t="s">
        <v>6</v>
      </c>
      <c r="C26" s="94" t="s">
        <v>7</v>
      </c>
      <c r="D26" s="94" t="s">
        <v>8</v>
      </c>
      <c r="E26" s="94" t="s">
        <v>9</v>
      </c>
      <c r="F26" s="94" t="s">
        <v>10</v>
      </c>
      <c r="G26" s="94" t="s">
        <v>11</v>
      </c>
      <c r="H26" s="94" t="s">
        <v>12</v>
      </c>
      <c r="I26" s="95" t="str">
        <f>IF(ISERROR(VLOOKUP(H26,[1]Datos!L:M,2)),"",VLOOKUP(H26,[1]Datos!L:M,2))</f>
        <v>ACT OBRA</v>
      </c>
      <c r="J26" s="94" t="s">
        <v>13</v>
      </c>
      <c r="K26" s="94" t="s">
        <v>14</v>
      </c>
      <c r="L26" s="94" t="s">
        <v>15</v>
      </c>
      <c r="M26" s="114" t="s">
        <v>16</v>
      </c>
      <c r="N26" s="115"/>
      <c r="O26" s="96" t="s">
        <v>17</v>
      </c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</row>
    <row r="27" spans="1:35">
      <c r="A27" s="21"/>
      <c r="B27" s="85">
        <v>60</v>
      </c>
      <c r="C27" s="86" t="str">
        <f>IF(ISERROR(VLOOKUP(B27,Datos!F:G,2)),"",VLOOKUP(B27,Datos!F:G,2))</f>
        <v>Covid-19 Emergencia Sanitaria, Economica Y Social</v>
      </c>
      <c r="D27" s="85">
        <v>0</v>
      </c>
      <c r="E27" s="86" t="str">
        <f>IF(ISERROR(VLOOKUP(D27,Datos!H:I,2)),"",VLOOKUP(D27,Datos!H:I,2))</f>
        <v>-</v>
      </c>
      <c r="F27" s="85">
        <v>0</v>
      </c>
      <c r="G27" s="86" t="str">
        <f>IF(ISERROR(VLOOKUP(F27,Datos!J:K,2)),"",VLOOKUP(F27,Datos!J:K,2))</f>
        <v>-</v>
      </c>
      <c r="H27" s="85">
        <v>1</v>
      </c>
      <c r="I27" s="86" t="s">
        <v>1121</v>
      </c>
      <c r="J27" s="85">
        <v>31</v>
      </c>
      <c r="K27" s="86" t="str">
        <f>IF(ISERROR(VLOOKUP(J27,Datos!N:O,2)),"",VLOOKUP(J27,Datos!N:O,2))</f>
        <v>Salud</v>
      </c>
      <c r="L27" s="85" t="s">
        <v>51</v>
      </c>
      <c r="M27" s="116" t="str">
        <f>IF(ISERROR(VLOOKUP(L27,Datos!P:Q,2)),"",VLOOKUP(L27,Datos!P:Q,2))</f>
        <v>Bienes De Consumo</v>
      </c>
      <c r="N27" s="117"/>
      <c r="O27" s="87">
        <v>20000000</v>
      </c>
    </row>
    <row r="28" spans="1:35">
      <c r="A28" s="21"/>
      <c r="B28" s="10"/>
      <c r="C28" s="9" t="str">
        <f>IF(ISERROR(VLOOKUP(B28,Datos!F:G,2)),"",VLOOKUP(B28,Datos!F:G,2))</f>
        <v/>
      </c>
      <c r="D28" s="10"/>
      <c r="E28" s="9" t="str">
        <f>IF(ISERROR(VLOOKUP(D28,Datos!H:I,2)),"",VLOOKUP(D28,Datos!H:I,2))</f>
        <v>-</v>
      </c>
      <c r="F28" s="10"/>
      <c r="G28" s="9" t="str">
        <f>IF(ISERROR(VLOOKUP(F28,Datos!J:K,2)),"",VLOOKUP(F28,Datos!J:K,2))</f>
        <v>-</v>
      </c>
      <c r="H28" s="85"/>
      <c r="I28" s="86"/>
      <c r="J28" s="10"/>
      <c r="K28" s="9" t="str">
        <f>IF(ISERROR(VLOOKUP(J28,Datos!N:O,2)),"",VLOOKUP(J28,Datos!N:O,2))</f>
        <v/>
      </c>
      <c r="L28" s="10"/>
      <c r="M28" s="111" t="str">
        <f>IF(ISERROR(VLOOKUP(L28,Datos!P:Q,2)),"",VLOOKUP(L28,Datos!P:Q,2))</f>
        <v/>
      </c>
      <c r="N28" s="112"/>
      <c r="O28" s="11"/>
    </row>
    <row r="29" spans="1:35">
      <c r="A29" s="21"/>
      <c r="B29" s="10"/>
      <c r="C29" s="9" t="str">
        <f>IF(ISERROR(VLOOKUP(B29,Datos!F:G,2)),"",VLOOKUP(B29,Datos!F:G,2))</f>
        <v/>
      </c>
      <c r="D29" s="10"/>
      <c r="E29" s="9" t="str">
        <f>IF(ISERROR(VLOOKUP(D29,Datos!H:I,2)),"",VLOOKUP(D29,Datos!H:I,2))</f>
        <v>-</v>
      </c>
      <c r="F29" s="10"/>
      <c r="G29" s="9" t="str">
        <f>IF(ISERROR(VLOOKUP(F29,Datos!J:K,2)),"",VLOOKUP(F29,Datos!J:K,2))</f>
        <v>-</v>
      </c>
      <c r="H29" s="85"/>
      <c r="I29" s="86"/>
      <c r="J29" s="10"/>
      <c r="K29" s="9" t="str">
        <f>IF(ISERROR(VLOOKUP(J29,Datos!N:O,2)),"",VLOOKUP(J29,Datos!N:O,2))</f>
        <v/>
      </c>
      <c r="L29" s="10"/>
      <c r="M29" s="111" t="str">
        <f>IF(ISERROR(VLOOKUP(L29,Datos!P:Q,2)),"",VLOOKUP(L29,Datos!P:Q,2))</f>
        <v/>
      </c>
      <c r="N29" s="112"/>
      <c r="O29" s="11"/>
    </row>
    <row r="30" spans="1:35">
      <c r="A30" s="21"/>
      <c r="B30" s="10"/>
      <c r="C30" s="9" t="str">
        <f>IF(ISERROR(VLOOKUP(B30,Datos!F:G,2)),"",VLOOKUP(B30,Datos!F:G,2))</f>
        <v/>
      </c>
      <c r="D30" s="10"/>
      <c r="E30" s="9" t="str">
        <f>IF(ISERROR(VLOOKUP(D30,Datos!H:I,2)),"",VLOOKUP(D30,Datos!H:I,2))</f>
        <v>-</v>
      </c>
      <c r="F30" s="10"/>
      <c r="G30" s="9" t="str">
        <f>IF(ISERROR(VLOOKUP(F30,Datos!J:K,2)),"",VLOOKUP(F30,Datos!J:K,2))</f>
        <v>-</v>
      </c>
      <c r="H30" s="85"/>
      <c r="I30" s="86"/>
      <c r="J30" s="10"/>
      <c r="K30" s="9" t="str">
        <f>IF(ISERROR(VLOOKUP(J30,Datos!N:O,2)),"",VLOOKUP(J30,Datos!N:O,2))</f>
        <v/>
      </c>
      <c r="L30" s="10"/>
      <c r="M30" s="111" t="str">
        <f>IF(ISERROR(VLOOKUP(L30,Datos!P:Q,2)),"",VLOOKUP(L30,Datos!P:Q,2))</f>
        <v/>
      </c>
      <c r="N30" s="112"/>
      <c r="O30" s="11"/>
    </row>
    <row r="31" spans="1:35">
      <c r="A31" s="21"/>
      <c r="B31" s="10"/>
      <c r="C31" s="9" t="str">
        <f>IF(ISERROR(VLOOKUP(B31,Datos!F:G,2)),"",VLOOKUP(B31,Datos!F:G,2))</f>
        <v/>
      </c>
      <c r="D31" s="10"/>
      <c r="E31" s="9" t="str">
        <f>IF(ISERROR(VLOOKUP(D31,Datos!H:I,2)),"",VLOOKUP(D31,Datos!H:I,2))</f>
        <v>-</v>
      </c>
      <c r="F31" s="10"/>
      <c r="G31" s="9" t="str">
        <f>IF(ISERROR(VLOOKUP(F31,Datos!J:K,2)),"",VLOOKUP(F31,Datos!J:K,2))</f>
        <v>-</v>
      </c>
      <c r="H31" s="85"/>
      <c r="I31" s="86"/>
      <c r="J31" s="10"/>
      <c r="K31" s="9" t="str">
        <f>IF(ISERROR(VLOOKUP(J31,Datos!N:O,2)),"",VLOOKUP(J31,Datos!N:O,2))</f>
        <v/>
      </c>
      <c r="L31" s="10"/>
      <c r="M31" s="111" t="str">
        <f>IF(ISERROR(VLOOKUP(L31,Datos!P:Q,2)),"",VLOOKUP(L31,Datos!P:Q,2))</f>
        <v/>
      </c>
      <c r="N31" s="112"/>
      <c r="O31" s="11"/>
    </row>
    <row r="32" spans="1:35">
      <c r="A32" s="21"/>
      <c r="B32" s="10"/>
      <c r="C32" s="9" t="str">
        <f>IF(ISERROR(VLOOKUP(B32,Datos!F:G,2)),"",VLOOKUP(B32,Datos!F:G,2))</f>
        <v/>
      </c>
      <c r="D32" s="10"/>
      <c r="E32" s="9" t="str">
        <f>IF(ISERROR(VLOOKUP(D32,Datos!H:I,2)),"",VLOOKUP(D32,Datos!H:I,2))</f>
        <v>-</v>
      </c>
      <c r="F32" s="10"/>
      <c r="G32" s="9" t="str">
        <f>IF(ISERROR(VLOOKUP(F32,Datos!J:K,2)),"",VLOOKUP(F32,Datos!J:K,2))</f>
        <v>-</v>
      </c>
      <c r="H32" s="85"/>
      <c r="I32" s="86"/>
      <c r="J32" s="10"/>
      <c r="K32" s="9" t="str">
        <f>IF(ISERROR(VLOOKUP(J32,Datos!N:O,2)),"",VLOOKUP(J32,Datos!N:O,2))</f>
        <v/>
      </c>
      <c r="L32" s="10"/>
      <c r="M32" s="111" t="str">
        <f>IF(ISERROR(VLOOKUP(L32,Datos!P:Q,2)),"",VLOOKUP(L32,Datos!P:Q,2))</f>
        <v/>
      </c>
      <c r="N32" s="112"/>
      <c r="O32" s="11"/>
    </row>
    <row r="33" spans="1:15">
      <c r="A33" s="21"/>
      <c r="B33" s="10"/>
      <c r="C33" s="9" t="str">
        <f>IF(ISERROR(VLOOKUP(B33,Datos!F:G,2)),"",VLOOKUP(B33,Datos!F:G,2))</f>
        <v/>
      </c>
      <c r="D33" s="10"/>
      <c r="E33" s="9" t="str">
        <f>IF(ISERROR(VLOOKUP(D33,Datos!H:I,2)),"",VLOOKUP(D33,Datos!H:I,2))</f>
        <v>-</v>
      </c>
      <c r="F33" s="10"/>
      <c r="G33" s="9" t="str">
        <f>IF(ISERROR(VLOOKUP(F33,Datos!J:K,2)),"",VLOOKUP(F33,Datos!J:K,2))</f>
        <v>-</v>
      </c>
      <c r="H33" s="85"/>
      <c r="I33" s="86"/>
      <c r="J33" s="10"/>
      <c r="K33" s="9" t="str">
        <f>IF(ISERROR(VLOOKUP(J33,Datos!N:O,2)),"",VLOOKUP(J33,Datos!N:O,2))</f>
        <v/>
      </c>
      <c r="L33" s="10"/>
      <c r="M33" s="111" t="str">
        <f>IF(ISERROR(VLOOKUP(L33,Datos!P:Q,2)),"",VLOOKUP(L33,Datos!P:Q,2))</f>
        <v/>
      </c>
      <c r="N33" s="112"/>
      <c r="O33" s="11"/>
    </row>
    <row r="34" spans="1:15">
      <c r="A34" s="21"/>
      <c r="B34" s="10"/>
      <c r="C34" s="9" t="str">
        <f>IF(ISERROR(VLOOKUP(B34,Datos!F:G,2)),"",VLOOKUP(B34,Datos!F:G,2))</f>
        <v/>
      </c>
      <c r="D34" s="10"/>
      <c r="E34" s="9" t="str">
        <f>IF(ISERROR(VLOOKUP(D34,Datos!H:I,2)),"",VLOOKUP(D34,Datos!H:I,2))</f>
        <v>-</v>
      </c>
      <c r="F34" s="10"/>
      <c r="G34" s="9" t="str">
        <f>IF(ISERROR(VLOOKUP(F34,Datos!J:K,2)),"",VLOOKUP(F34,Datos!J:K,2))</f>
        <v>-</v>
      </c>
      <c r="H34" s="85"/>
      <c r="I34" s="86"/>
      <c r="J34" s="10"/>
      <c r="K34" s="9" t="str">
        <f>IF(ISERROR(VLOOKUP(J34,Datos!N:O,2)),"",VLOOKUP(J34,Datos!N:O,2))</f>
        <v/>
      </c>
      <c r="L34" s="10"/>
      <c r="M34" s="111" t="str">
        <f>IF(ISERROR(VLOOKUP(L34,Datos!P:Q,2)),"",VLOOKUP(L34,Datos!P:Q,2))</f>
        <v/>
      </c>
      <c r="N34" s="112"/>
      <c r="O34" s="11"/>
    </row>
    <row r="35" spans="1:15">
      <c r="A35" s="21"/>
      <c r="B35" s="10"/>
      <c r="C35" s="9" t="str">
        <f>IF(ISERROR(VLOOKUP(B35,Datos!F:G,2)),"",VLOOKUP(B35,Datos!F:G,2))</f>
        <v/>
      </c>
      <c r="D35" s="10"/>
      <c r="E35" s="9" t="str">
        <f>IF(ISERROR(VLOOKUP(D35,Datos!H:I,2)),"",VLOOKUP(D35,Datos!H:I,2))</f>
        <v>-</v>
      </c>
      <c r="F35" s="10"/>
      <c r="G35" s="9" t="str">
        <f>IF(ISERROR(VLOOKUP(F35,Datos!J:K,2)),"",VLOOKUP(F35,Datos!J:K,2))</f>
        <v>-</v>
      </c>
      <c r="H35" s="85"/>
      <c r="I35" s="86"/>
      <c r="J35" s="10"/>
      <c r="K35" s="9" t="str">
        <f>IF(ISERROR(VLOOKUP(J35,Datos!N:O,2)),"",VLOOKUP(J35,Datos!N:O,2))</f>
        <v/>
      </c>
      <c r="L35" s="10"/>
      <c r="M35" s="111" t="str">
        <f>IF(ISERROR(VLOOKUP(L35,Datos!P:Q,2)),"",VLOOKUP(L35,Datos!P:Q,2))</f>
        <v/>
      </c>
      <c r="N35" s="112"/>
      <c r="O35" s="11"/>
    </row>
    <row r="36" spans="1:15">
      <c r="A36" s="21"/>
      <c r="B36" s="10"/>
      <c r="C36" s="9" t="str">
        <f>IF(ISERROR(VLOOKUP(B36,Datos!F:G,2)),"",VLOOKUP(B36,Datos!F:G,2))</f>
        <v/>
      </c>
      <c r="D36" s="10"/>
      <c r="E36" s="9" t="str">
        <f>IF(ISERROR(VLOOKUP(D36,Datos!H:I,2)),"",VLOOKUP(D36,Datos!H:I,2))</f>
        <v>-</v>
      </c>
      <c r="F36" s="10"/>
      <c r="G36" s="9" t="str">
        <f>IF(ISERROR(VLOOKUP(F36,Datos!J:K,2)),"",VLOOKUP(F36,Datos!J:K,2))</f>
        <v>-</v>
      </c>
      <c r="H36" s="85"/>
      <c r="I36" s="86"/>
      <c r="J36" s="10"/>
      <c r="K36" s="9" t="str">
        <f>IF(ISERROR(VLOOKUP(J36,Datos!N:O,2)),"",VLOOKUP(J36,Datos!N:O,2))</f>
        <v/>
      </c>
      <c r="L36" s="10"/>
      <c r="M36" s="111" t="str">
        <f>IF(ISERROR(VLOOKUP(L36,Datos!P:Q,2)),"",VLOOKUP(L36,Datos!P:Q,2))</f>
        <v/>
      </c>
      <c r="N36" s="112"/>
      <c r="O36" s="11"/>
    </row>
    <row r="37" spans="1:15">
      <c r="A37" s="21"/>
      <c r="B37" s="10"/>
      <c r="C37" s="9" t="str">
        <f>IF(ISERROR(VLOOKUP(B37,Datos!F:G,2)),"",VLOOKUP(B37,Datos!F:G,2))</f>
        <v/>
      </c>
      <c r="D37" s="10"/>
      <c r="E37" s="9" t="str">
        <f>IF(ISERROR(VLOOKUP(D37,Datos!H:I,2)),"",VLOOKUP(D37,Datos!H:I,2))</f>
        <v>-</v>
      </c>
      <c r="F37" s="10"/>
      <c r="G37" s="9" t="str">
        <f>IF(ISERROR(VLOOKUP(F37,Datos!J:K,2)),"",VLOOKUP(F37,Datos!J:K,2))</f>
        <v>-</v>
      </c>
      <c r="H37" s="85"/>
      <c r="I37" s="86"/>
      <c r="J37" s="10"/>
      <c r="K37" s="9" t="str">
        <f>IF(ISERROR(VLOOKUP(J37,Datos!N:O,2)),"",VLOOKUP(J37,Datos!N:O,2))</f>
        <v/>
      </c>
      <c r="L37" s="10"/>
      <c r="M37" s="111" t="str">
        <f>IF(ISERROR(VLOOKUP(L37,Datos!P:Q,2)),"",VLOOKUP(L37,Datos!P:Q,2))</f>
        <v/>
      </c>
      <c r="N37" s="112"/>
      <c r="O37" s="11"/>
    </row>
    <row r="38" spans="1:15">
      <c r="A38" s="21"/>
      <c r="B38" s="10"/>
      <c r="C38" s="9" t="str">
        <f>IF(ISERROR(VLOOKUP(B38,Datos!F:G,2)),"",VLOOKUP(B38,Datos!F:G,2))</f>
        <v/>
      </c>
      <c r="D38" s="10"/>
      <c r="E38" s="9" t="str">
        <f>IF(ISERROR(VLOOKUP(D38,Datos!H:I,2)),"",VLOOKUP(D38,Datos!H:I,2))</f>
        <v>-</v>
      </c>
      <c r="F38" s="10"/>
      <c r="G38" s="9" t="str">
        <f>IF(ISERROR(VLOOKUP(F38,Datos!J:K,2)),"",VLOOKUP(F38,Datos!J:K,2))</f>
        <v>-</v>
      </c>
      <c r="H38" s="85"/>
      <c r="I38" s="86"/>
      <c r="J38" s="10"/>
      <c r="K38" s="9" t="str">
        <f>IF(ISERROR(VLOOKUP(J38,Datos!N:O,2)),"",VLOOKUP(J38,Datos!N:O,2))</f>
        <v/>
      </c>
      <c r="L38" s="10"/>
      <c r="M38" s="111" t="str">
        <f>IF(ISERROR(VLOOKUP(L38,Datos!P:Q,2)),"",VLOOKUP(L38,Datos!P:Q,2))</f>
        <v/>
      </c>
      <c r="N38" s="112"/>
      <c r="O38" s="11"/>
    </row>
    <row r="39" spans="1:15">
      <c r="A39" s="21"/>
      <c r="B39" s="10"/>
      <c r="C39" s="9" t="str">
        <f>IF(ISERROR(VLOOKUP(B39,Datos!F:G,2)),"",VLOOKUP(B39,Datos!F:G,2))</f>
        <v/>
      </c>
      <c r="D39" s="10"/>
      <c r="E39" s="9" t="str">
        <f>IF(ISERROR(VLOOKUP(D39,Datos!H:I,2)),"",VLOOKUP(D39,Datos!H:I,2))</f>
        <v>-</v>
      </c>
      <c r="F39" s="10"/>
      <c r="G39" s="9" t="str">
        <f>IF(ISERROR(VLOOKUP(F39,Datos!J:K,2)),"",VLOOKUP(F39,Datos!J:K,2))</f>
        <v>-</v>
      </c>
      <c r="H39" s="85"/>
      <c r="I39" s="86"/>
      <c r="J39" s="10"/>
      <c r="K39" s="9" t="str">
        <f>IF(ISERROR(VLOOKUP(J39,Datos!N:O,2)),"",VLOOKUP(J39,Datos!N:O,2))</f>
        <v/>
      </c>
      <c r="L39" s="10"/>
      <c r="M39" s="111" t="str">
        <f>IF(ISERROR(VLOOKUP(L39,Datos!P:Q,2)),"",VLOOKUP(L39,Datos!P:Q,2))</f>
        <v/>
      </c>
      <c r="N39" s="112"/>
      <c r="O39" s="11"/>
    </row>
    <row r="40" spans="1:15">
      <c r="A40" s="21"/>
      <c r="B40" s="10"/>
      <c r="C40" s="9" t="str">
        <f>IF(ISERROR(VLOOKUP(B40,Datos!F:G,2)),"",VLOOKUP(B40,Datos!F:G,2))</f>
        <v/>
      </c>
      <c r="D40" s="10"/>
      <c r="E40" s="9" t="str">
        <f>IF(ISERROR(VLOOKUP(D40,Datos!H:I,2)),"",VLOOKUP(D40,Datos!H:I,2))</f>
        <v>-</v>
      </c>
      <c r="F40" s="10"/>
      <c r="G40" s="9" t="str">
        <f>IF(ISERROR(VLOOKUP(F40,Datos!J:K,2)),"",VLOOKUP(F40,Datos!J:K,2))</f>
        <v>-</v>
      </c>
      <c r="H40" s="85"/>
      <c r="I40" s="86"/>
      <c r="J40" s="10"/>
      <c r="K40" s="9" t="str">
        <f>IF(ISERROR(VLOOKUP(J40,Datos!N:O,2)),"",VLOOKUP(J40,Datos!N:O,2))</f>
        <v/>
      </c>
      <c r="L40" s="10"/>
      <c r="M40" s="111" t="str">
        <f>IF(ISERROR(VLOOKUP(L40,Datos!P:Q,2)),"",VLOOKUP(L40,Datos!P:Q,2))</f>
        <v/>
      </c>
      <c r="N40" s="112"/>
      <c r="O40" s="11"/>
    </row>
    <row r="41" spans="1:15">
      <c r="A41" s="21"/>
      <c r="B41" s="10"/>
      <c r="C41" s="9" t="str">
        <f>IF(ISERROR(VLOOKUP(B41,Datos!F:G,2)),"",VLOOKUP(B41,Datos!F:G,2))</f>
        <v/>
      </c>
      <c r="D41" s="10"/>
      <c r="E41" s="9" t="str">
        <f>IF(ISERROR(VLOOKUP(D41,Datos!H:I,2)),"",VLOOKUP(D41,Datos!H:I,2))</f>
        <v>-</v>
      </c>
      <c r="F41" s="10"/>
      <c r="G41" s="9" t="str">
        <f>IF(ISERROR(VLOOKUP(F41,Datos!J:K,2)),"",VLOOKUP(F41,Datos!J:K,2))</f>
        <v>-</v>
      </c>
      <c r="H41" s="85"/>
      <c r="I41" s="86"/>
      <c r="J41" s="10"/>
      <c r="K41" s="9" t="str">
        <f>IF(ISERROR(VLOOKUP(J41,Datos!N:O,2)),"",VLOOKUP(J41,Datos!N:O,2))</f>
        <v/>
      </c>
      <c r="L41" s="10"/>
      <c r="M41" s="111" t="str">
        <f>IF(ISERROR(VLOOKUP(L41,Datos!P:Q,2)),"",VLOOKUP(L41,Datos!P:Q,2))</f>
        <v/>
      </c>
      <c r="N41" s="112"/>
      <c r="O41" s="11"/>
    </row>
    <row r="42" spans="1:15">
      <c r="A42" s="2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3" t="s">
        <v>18</v>
      </c>
      <c r="N42" s="124"/>
      <c r="O42" s="91">
        <f>SUM(O27:O41)</f>
        <v>20000000</v>
      </c>
    </row>
    <row r="43" spans="1:15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 t="s">
        <v>19</v>
      </c>
      <c r="N44" s="13"/>
      <c r="O44" s="14">
        <f>+O22-O42</f>
        <v>0</v>
      </c>
    </row>
    <row r="45" spans="1:15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1"/>
    </row>
    <row r="46" spans="1:15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1"/>
    </row>
    <row r="47" spans="1:15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1"/>
    </row>
    <row r="48" spans="1:15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1"/>
    </row>
    <row r="49" spans="1:15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1"/>
    </row>
    <row r="50" spans="1:15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1"/>
    </row>
    <row r="51" spans="1:15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1"/>
    </row>
    <row r="52" spans="1:15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1"/>
    </row>
    <row r="53" spans="1:15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1"/>
    </row>
    <row r="54" spans="1:15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1"/>
    </row>
    <row r="55" spans="1:15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1"/>
    </row>
    <row r="56" spans="1:15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1"/>
    </row>
    <row r="57" spans="1:15" ht="36">
      <c r="A57" s="21"/>
      <c r="B57" s="1"/>
      <c r="C57" s="15" t="s">
        <v>20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1"/>
    </row>
    <row r="58" spans="1:15" ht="21">
      <c r="A58" s="21"/>
      <c r="B58" s="1"/>
      <c r="C58" s="1"/>
      <c r="D58" s="16" t="s">
        <v>21</v>
      </c>
      <c r="E58" s="3"/>
      <c r="F58" s="3"/>
      <c r="G58" s="3"/>
      <c r="H58" s="3"/>
      <c r="I58" s="3"/>
      <c r="J58" s="3"/>
      <c r="K58" s="3"/>
      <c r="L58" s="3" t="s">
        <v>22</v>
      </c>
      <c r="M58" s="3"/>
      <c r="N58" s="1"/>
      <c r="O58" s="21"/>
    </row>
    <row r="59" spans="1:15" ht="21">
      <c r="A59" s="21"/>
      <c r="B59" s="1"/>
      <c r="C59" s="1"/>
      <c r="D59" s="122" t="s">
        <v>1113</v>
      </c>
      <c r="E59" s="122"/>
      <c r="F59" s="3"/>
      <c r="G59" s="3"/>
      <c r="H59" s="3"/>
      <c r="I59" s="3"/>
      <c r="J59" s="3"/>
      <c r="K59" s="3"/>
      <c r="L59" s="119" t="s">
        <v>1114</v>
      </c>
      <c r="M59" s="119"/>
      <c r="N59" s="119"/>
      <c r="O59" s="21"/>
    </row>
    <row r="60" spans="1:1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1"/>
    </row>
    <row r="61" spans="1:1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1"/>
    </row>
    <row r="62" spans="1:1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1"/>
    </row>
    <row r="63" spans="1:1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1"/>
    </row>
    <row r="64" spans="1:15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</sheetData>
  <mergeCells count="31">
    <mergeCell ref="E1:I3"/>
    <mergeCell ref="D59:E59"/>
    <mergeCell ref="L59:N59"/>
    <mergeCell ref="M30:N30"/>
    <mergeCell ref="M31:N31"/>
    <mergeCell ref="M32:N32"/>
    <mergeCell ref="M33:N33"/>
    <mergeCell ref="M39:N39"/>
    <mergeCell ref="M40:N40"/>
    <mergeCell ref="M41:N41"/>
    <mergeCell ref="M42:N42"/>
    <mergeCell ref="M34:N34"/>
    <mergeCell ref="M35:N35"/>
    <mergeCell ref="M37:N37"/>
    <mergeCell ref="M36:N36"/>
    <mergeCell ref="M38:N38"/>
    <mergeCell ref="E10:I10"/>
    <mergeCell ref="G11:I11"/>
    <mergeCell ref="G9:I9"/>
    <mergeCell ref="J19:L19"/>
    <mergeCell ref="J20:L20"/>
    <mergeCell ref="B16:L16"/>
    <mergeCell ref="O16:O17"/>
    <mergeCell ref="M16:N16"/>
    <mergeCell ref="J17:L17"/>
    <mergeCell ref="J18:L18"/>
    <mergeCell ref="M29:N29"/>
    <mergeCell ref="J21:L21"/>
    <mergeCell ref="M26:N26"/>
    <mergeCell ref="M27:N27"/>
    <mergeCell ref="M28:N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Datos!$A$2</xm:f>
          </x14:formula1>
          <xm:sqref>E8</xm:sqref>
        </x14:dataValidation>
        <x14:dataValidation type="list" allowBlank="1" showInputMessage="1" showErrorMessage="1" xr:uid="{00000000-0002-0000-0000-000001000000}">
          <x14:formula1>
            <xm:f>Datos!$D$2:$D$4</xm:f>
          </x14:formula1>
          <xm:sqref>E11</xm:sqref>
        </x14:dataValidation>
        <x14:dataValidation type="list" allowBlank="1" showInputMessage="1" showErrorMessage="1" xr:uid="{00000000-0002-0000-0000-000002000000}">
          <x14:formula1>
            <xm:f>Datos!$F$2:$F$17</xm:f>
          </x14:formula1>
          <xm:sqref>B27:B41</xm:sqref>
        </x14:dataValidation>
        <x14:dataValidation type="list" allowBlank="1" showInputMessage="1" showErrorMessage="1" xr:uid="{00000000-0002-0000-0000-000003000000}">
          <x14:formula1>
            <xm:f>Datos!$H$2</xm:f>
          </x14:formula1>
          <xm:sqref>D27:D41</xm:sqref>
        </x14:dataValidation>
        <x14:dataValidation type="list" allowBlank="1" showInputMessage="1" showErrorMessage="1" xr:uid="{00000000-0002-0000-0000-000004000000}">
          <x14:formula1>
            <xm:f>Datos!$J$2:$J$3</xm:f>
          </x14:formula1>
          <xm:sqref>F27:F41</xm:sqref>
        </x14:dataValidation>
        <x14:dataValidation type="list" allowBlank="1" showInputMessage="1" showErrorMessage="1" xr:uid="{00000000-0002-0000-0000-000005000000}">
          <x14:formula1>
            <xm:f>Datos!$N$2</xm:f>
          </x14:formula1>
          <xm:sqref>J27:J41</xm:sqref>
        </x14:dataValidation>
        <x14:dataValidation type="list" allowBlank="1" showInputMessage="1" showErrorMessage="1" xr:uid="{00000000-0002-0000-0000-000006000000}">
          <x14:formula1>
            <xm:f>Datos!$P$2:$P$20</xm:f>
          </x14:formula1>
          <xm:sqref>L27:L41</xm:sqref>
        </x14:dataValidation>
        <x14:dataValidation type="list" allowBlank="1" showInputMessage="1" showErrorMessage="1" xr:uid="{00000000-0002-0000-0000-000007000000}">
          <x14:formula1>
            <xm:f>Datos!$B$2</xm:f>
          </x14:formula1>
          <xm:sqref>E9</xm:sqref>
        </x14:dataValidation>
        <x14:dataValidation type="list" allowBlank="1" showInputMessage="1" showErrorMessage="1" xr:uid="{00000000-0002-0000-0000-000008000000}">
          <x14:formula1>
            <xm:f>Rubro!$A$2:$A$535</xm:f>
          </x14:formula1>
          <xm:sqref>A18:A22</xm:sqref>
        </x14:dataValidation>
        <x14:dataValidation type="list" allowBlank="1" showInputMessage="1" showErrorMessage="1" xr:uid="{00000000-0002-0000-0000-000009000000}">
          <x14:formula1>
            <xm:f>ECONOMICO!$A$2:$A$4</xm:f>
          </x14:formula1>
          <xm:sqref>M18:M22</xm:sqref>
        </x14:dataValidation>
        <x14:dataValidation type="list" allowBlank="1" showInputMessage="1" showErrorMessage="1" xr:uid="{00000000-0002-0000-0000-00000A000000}">
          <x14:formula1>
            <xm:f>Datos!$L$2:$L$4</xm:f>
          </x14:formula1>
          <xm:sqref>H27:H41</xm:sqref>
        </x14:dataValidation>
        <x14:dataValidation type="list" allowBlank="1" showInputMessage="1" showErrorMessage="1" xr:uid="{00000000-0002-0000-0000-00000B000000}">
          <x14:formula1>
            <xm:f>Datos!$M$2:$M$9</xm:f>
          </x14:formula1>
          <xm:sqref>I27:I41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topLeftCell="F1" workbookViewId="0">
      <selection activeCell="N16" sqref="N16"/>
    </sheetView>
  </sheetViews>
  <sheetFormatPr baseColWidth="10" defaultRowHeight="15"/>
  <cols>
    <col min="7" max="7" width="23" customWidth="1"/>
  </cols>
  <sheetData>
    <row r="1" spans="1:17" s="17" customFormat="1">
      <c r="A1" s="17" t="s">
        <v>23</v>
      </c>
      <c r="B1" s="17" t="s">
        <v>24</v>
      </c>
      <c r="C1" s="17" t="s">
        <v>16</v>
      </c>
      <c r="D1" s="17" t="s">
        <v>25</v>
      </c>
      <c r="E1" s="17" t="s">
        <v>26</v>
      </c>
      <c r="F1" s="17" t="s">
        <v>27</v>
      </c>
      <c r="G1" s="17" t="s">
        <v>7</v>
      </c>
      <c r="H1" s="17" t="s">
        <v>8</v>
      </c>
      <c r="I1" s="17" t="s">
        <v>28</v>
      </c>
      <c r="J1" s="17" t="s">
        <v>10</v>
      </c>
      <c r="K1" s="17" t="s">
        <v>11</v>
      </c>
      <c r="L1" s="18" t="s">
        <v>12</v>
      </c>
      <c r="M1" s="17" t="s">
        <v>29</v>
      </c>
      <c r="N1" s="17" t="s">
        <v>13</v>
      </c>
      <c r="O1" s="17" t="s">
        <v>14</v>
      </c>
      <c r="P1" s="17" t="s">
        <v>30</v>
      </c>
      <c r="Q1" s="17" t="s">
        <v>16</v>
      </c>
    </row>
    <row r="2" spans="1:17" s="17" customFormat="1">
      <c r="A2" s="17">
        <v>2020</v>
      </c>
      <c r="B2" s="17">
        <v>14</v>
      </c>
      <c r="C2" s="17" t="s">
        <v>31</v>
      </c>
      <c r="D2" s="17">
        <v>11</v>
      </c>
      <c r="E2" s="17" t="s">
        <v>37</v>
      </c>
      <c r="F2" s="17">
        <v>1</v>
      </c>
      <c r="G2" s="17" t="s">
        <v>33</v>
      </c>
      <c r="H2" s="17">
        <v>0</v>
      </c>
      <c r="I2" s="18" t="s">
        <v>91</v>
      </c>
      <c r="J2" s="17">
        <v>0</v>
      </c>
      <c r="K2" s="18" t="s">
        <v>91</v>
      </c>
      <c r="L2" s="17">
        <v>0</v>
      </c>
      <c r="M2" s="18" t="s">
        <v>91</v>
      </c>
      <c r="N2" s="17">
        <v>31</v>
      </c>
      <c r="O2" s="17" t="s">
        <v>34</v>
      </c>
      <c r="P2" s="17" t="s">
        <v>35</v>
      </c>
      <c r="Q2" s="17" t="s">
        <v>36</v>
      </c>
    </row>
    <row r="3" spans="1:17" s="17" customFormat="1">
      <c r="A3"/>
      <c r="B3"/>
      <c r="C3"/>
      <c r="D3" s="17">
        <v>13</v>
      </c>
      <c r="E3" s="17" t="s">
        <v>63</v>
      </c>
      <c r="F3" s="17">
        <v>17</v>
      </c>
      <c r="G3" s="17" t="s">
        <v>64</v>
      </c>
      <c r="H3"/>
      <c r="I3"/>
      <c r="J3" s="17">
        <v>1</v>
      </c>
      <c r="K3" s="17" t="s">
        <v>55</v>
      </c>
      <c r="L3" s="17">
        <v>1</v>
      </c>
      <c r="M3" s="17" t="s">
        <v>73</v>
      </c>
      <c r="N3"/>
      <c r="O3"/>
      <c r="P3" s="17" t="s">
        <v>38</v>
      </c>
      <c r="Q3" s="17" t="s">
        <v>39</v>
      </c>
    </row>
    <row r="4" spans="1:17" s="17" customFormat="1">
      <c r="A4"/>
      <c r="B4"/>
      <c r="C4"/>
      <c r="D4" s="17">
        <v>14</v>
      </c>
      <c r="E4" s="17" t="s">
        <v>32</v>
      </c>
      <c r="F4" s="17">
        <v>18</v>
      </c>
      <c r="G4" s="17" t="s">
        <v>67</v>
      </c>
      <c r="H4"/>
      <c r="I4"/>
      <c r="J4"/>
      <c r="K4"/>
      <c r="L4" s="17">
        <v>2</v>
      </c>
      <c r="M4" s="17" t="s">
        <v>74</v>
      </c>
      <c r="N4"/>
      <c r="O4"/>
      <c r="P4" s="17" t="s">
        <v>40</v>
      </c>
      <c r="Q4" s="17" t="s">
        <v>41</v>
      </c>
    </row>
    <row r="5" spans="1:17" s="17" customFormat="1">
      <c r="A5"/>
      <c r="B5"/>
      <c r="C5"/>
      <c r="F5" s="17">
        <v>19</v>
      </c>
      <c r="G5" s="17" t="s">
        <v>68</v>
      </c>
      <c r="H5"/>
      <c r="I5"/>
      <c r="J5"/>
      <c r="K5"/>
      <c r="L5" s="18"/>
      <c r="M5" s="17" t="s">
        <v>85</v>
      </c>
      <c r="N5"/>
      <c r="O5"/>
      <c r="P5" s="17" t="s">
        <v>42</v>
      </c>
      <c r="Q5" s="17" t="s">
        <v>43</v>
      </c>
    </row>
    <row r="6" spans="1:17" s="17" customFormat="1">
      <c r="A6"/>
      <c r="B6"/>
      <c r="C6"/>
      <c r="D6"/>
      <c r="E6"/>
      <c r="F6" s="17">
        <v>20</v>
      </c>
      <c r="G6" s="17" t="s">
        <v>69</v>
      </c>
      <c r="H6"/>
      <c r="I6"/>
      <c r="J6"/>
      <c r="K6"/>
      <c r="L6"/>
      <c r="M6" s="17" t="s">
        <v>87</v>
      </c>
      <c r="N6"/>
      <c r="O6"/>
      <c r="P6" s="17" t="s">
        <v>44</v>
      </c>
      <c r="Q6" s="17" t="s">
        <v>36</v>
      </c>
    </row>
    <row r="7" spans="1:17" s="17" customFormat="1">
      <c r="A7"/>
      <c r="B7"/>
      <c r="C7"/>
      <c r="D7"/>
      <c r="E7"/>
      <c r="F7" s="17">
        <v>22</v>
      </c>
      <c r="G7" s="17" t="s">
        <v>72</v>
      </c>
      <c r="H7"/>
      <c r="I7"/>
      <c r="J7"/>
      <c r="K7"/>
      <c r="L7"/>
      <c r="M7" t="s">
        <v>78</v>
      </c>
      <c r="N7"/>
      <c r="O7"/>
      <c r="P7" s="17" t="s">
        <v>45</v>
      </c>
      <c r="Q7" s="17" t="s">
        <v>39</v>
      </c>
    </row>
    <row r="8" spans="1:17" s="17" customFormat="1">
      <c r="A8"/>
      <c r="B8"/>
      <c r="C8"/>
      <c r="D8"/>
      <c r="E8"/>
      <c r="F8" s="17">
        <v>30</v>
      </c>
      <c r="G8" s="17" t="s">
        <v>75</v>
      </c>
      <c r="H8"/>
      <c r="I8"/>
      <c r="J8"/>
      <c r="K8"/>
      <c r="L8"/>
      <c r="M8" t="s">
        <v>1116</v>
      </c>
      <c r="N8"/>
      <c r="O8"/>
      <c r="P8" s="17" t="s">
        <v>46</v>
      </c>
      <c r="Q8" s="17" t="s">
        <v>41</v>
      </c>
    </row>
    <row r="9" spans="1:17" s="17" customFormat="1">
      <c r="A9"/>
      <c r="B9"/>
      <c r="C9"/>
      <c r="D9"/>
      <c r="E9"/>
      <c r="F9" s="17">
        <v>31</v>
      </c>
      <c r="G9" s="18" t="s">
        <v>78</v>
      </c>
      <c r="H9"/>
      <c r="I9"/>
      <c r="J9"/>
      <c r="K9"/>
      <c r="L9"/>
      <c r="M9" t="s">
        <v>1121</v>
      </c>
      <c r="N9"/>
      <c r="O9"/>
      <c r="P9" s="17" t="s">
        <v>47</v>
      </c>
      <c r="Q9" s="17" t="s">
        <v>48</v>
      </c>
    </row>
    <row r="10" spans="1:17" s="17" customFormat="1">
      <c r="A10"/>
      <c r="B10"/>
      <c r="C10"/>
      <c r="D10"/>
      <c r="E10"/>
      <c r="F10" s="17">
        <v>32</v>
      </c>
      <c r="G10" s="17" t="s">
        <v>79</v>
      </c>
      <c r="H10"/>
      <c r="I10"/>
      <c r="J10"/>
      <c r="K10"/>
      <c r="L10"/>
      <c r="M10"/>
      <c r="N10"/>
      <c r="O10"/>
      <c r="P10" s="17" t="s">
        <v>49</v>
      </c>
      <c r="Q10" s="17" t="s">
        <v>50</v>
      </c>
    </row>
    <row r="11" spans="1:17" s="17" customFormat="1">
      <c r="A11"/>
      <c r="B11"/>
      <c r="C11"/>
      <c r="D11"/>
      <c r="E11"/>
      <c r="F11" s="17">
        <v>33</v>
      </c>
      <c r="G11" s="17" t="s">
        <v>80</v>
      </c>
      <c r="H11"/>
      <c r="I11"/>
      <c r="J11"/>
      <c r="K11"/>
      <c r="L11"/>
      <c r="M11"/>
      <c r="N11"/>
      <c r="O11"/>
      <c r="P11" s="17" t="s">
        <v>51</v>
      </c>
      <c r="Q11" s="17" t="s">
        <v>52</v>
      </c>
    </row>
    <row r="12" spans="1:17" s="17" customFormat="1">
      <c r="A12"/>
      <c r="B12"/>
      <c r="C12"/>
      <c r="D12"/>
      <c r="E12"/>
      <c r="F12" s="17">
        <v>34</v>
      </c>
      <c r="G12" s="17" t="s">
        <v>81</v>
      </c>
      <c r="H12"/>
      <c r="I12"/>
      <c r="J12"/>
      <c r="K12"/>
      <c r="L12"/>
      <c r="M12"/>
      <c r="N12"/>
      <c r="O12"/>
      <c r="P12" s="17" t="s">
        <v>53</v>
      </c>
      <c r="Q12" s="17" t="s">
        <v>54</v>
      </c>
    </row>
    <row r="13" spans="1:17" s="17" customFormat="1">
      <c r="A13"/>
      <c r="B13"/>
      <c r="C13"/>
      <c r="D13"/>
      <c r="E13"/>
      <c r="F13" s="17">
        <v>35</v>
      </c>
      <c r="G13" s="17" t="s">
        <v>82</v>
      </c>
      <c r="H13"/>
      <c r="I13"/>
      <c r="J13"/>
      <c r="K13"/>
      <c r="L13"/>
      <c r="M13"/>
      <c r="N13"/>
      <c r="O13"/>
      <c r="P13" s="17" t="s">
        <v>56</v>
      </c>
      <c r="Q13" s="17" t="s">
        <v>55</v>
      </c>
    </row>
    <row r="14" spans="1:17" s="17" customFormat="1">
      <c r="A14"/>
      <c r="B14"/>
      <c r="C14"/>
      <c r="D14"/>
      <c r="E14"/>
      <c r="F14" s="17">
        <v>36</v>
      </c>
      <c r="G14" s="17" t="s">
        <v>83</v>
      </c>
      <c r="H14"/>
      <c r="I14"/>
      <c r="J14"/>
      <c r="K14"/>
      <c r="L14"/>
      <c r="M14"/>
      <c r="N14"/>
      <c r="O14"/>
      <c r="P14" s="17" t="s">
        <v>57</v>
      </c>
      <c r="Q14" s="17" t="s">
        <v>58</v>
      </c>
    </row>
    <row r="15" spans="1:17" s="17" customFormat="1">
      <c r="A15"/>
      <c r="B15"/>
      <c r="C15"/>
      <c r="D15"/>
      <c r="E15"/>
      <c r="F15" s="17">
        <v>37</v>
      </c>
      <c r="G15" s="17" t="s">
        <v>84</v>
      </c>
      <c r="H15"/>
      <c r="I15"/>
      <c r="J15"/>
      <c r="K15"/>
      <c r="L15"/>
      <c r="M15"/>
      <c r="N15"/>
      <c r="O15"/>
      <c r="P15" s="17" t="s">
        <v>59</v>
      </c>
      <c r="Q15" s="17" t="s">
        <v>60</v>
      </c>
    </row>
    <row r="16" spans="1:17" s="17" customFormat="1">
      <c r="A16"/>
      <c r="B16"/>
      <c r="C16"/>
      <c r="D16"/>
      <c r="E16"/>
      <c r="F16" s="17">
        <v>38</v>
      </c>
      <c r="G16" s="17" t="s">
        <v>86</v>
      </c>
      <c r="H16"/>
      <c r="I16"/>
      <c r="J16"/>
      <c r="K16"/>
      <c r="L16"/>
      <c r="M16"/>
      <c r="N16"/>
      <c r="O16"/>
      <c r="P16" s="17" t="s">
        <v>61</v>
      </c>
      <c r="Q16" s="17" t="s">
        <v>62</v>
      </c>
    </row>
    <row r="17" spans="1:17" s="17" customFormat="1">
      <c r="A17"/>
      <c r="B17"/>
      <c r="C17"/>
      <c r="D17"/>
      <c r="E17"/>
      <c r="F17" s="17">
        <v>60</v>
      </c>
      <c r="G17" s="17" t="s">
        <v>90</v>
      </c>
      <c r="H17"/>
      <c r="I17"/>
      <c r="J17"/>
      <c r="K17"/>
      <c r="L17"/>
      <c r="M17"/>
      <c r="N17"/>
      <c r="O17"/>
      <c r="P17" s="17" t="s">
        <v>65</v>
      </c>
      <c r="Q17" s="17" t="s">
        <v>66</v>
      </c>
    </row>
    <row r="18" spans="1:17" s="17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s="17" t="s">
        <v>70</v>
      </c>
      <c r="Q18" s="17" t="s">
        <v>71</v>
      </c>
    </row>
    <row r="19" spans="1:17" s="17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17" t="s">
        <v>76</v>
      </c>
      <c r="Q19" s="17" t="s">
        <v>77</v>
      </c>
    </row>
    <row r="20" spans="1:17" s="17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17" t="s">
        <v>88</v>
      </c>
      <c r="Q20" s="17" t="s">
        <v>89</v>
      </c>
    </row>
    <row r="21" spans="1:17" s="17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17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17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17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17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17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17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17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7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7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17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17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7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7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17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17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17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17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17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17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17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17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17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17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17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17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17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17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17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17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17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17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17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17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s="17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s="17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s="17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17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s="17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17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17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s="17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17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s="17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17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17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s="17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s="17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s="17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17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s="17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17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s="17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5"/>
  <sheetViews>
    <sheetView topLeftCell="A217" workbookViewId="0">
      <selection activeCell="A233" sqref="A233:XFD233"/>
    </sheetView>
  </sheetViews>
  <sheetFormatPr baseColWidth="10" defaultRowHeight="15"/>
  <cols>
    <col min="1" max="1" width="17.5703125" style="22" customWidth="1"/>
    <col min="2" max="2" width="63.140625" style="22" bestFit="1" customWidth="1"/>
    <col min="3" max="3" width="21.85546875" style="48" customWidth="1"/>
    <col min="4" max="4" width="60.7109375" style="22" customWidth="1"/>
    <col min="5" max="5" width="14.42578125" style="49" customWidth="1"/>
    <col min="6" max="6" width="75" style="22" bestFit="1" customWidth="1"/>
    <col min="7" max="7" width="18.5703125" style="22" customWidth="1"/>
    <col min="8" max="8" width="90" style="22" bestFit="1" customWidth="1"/>
    <col min="9" max="9" width="14.85546875" style="22" customWidth="1"/>
    <col min="10" max="10" width="63.85546875" style="22" bestFit="1" customWidth="1"/>
    <col min="11" max="11" width="131.7109375" style="50" bestFit="1" customWidth="1"/>
    <col min="12" max="12" width="18.7109375" style="50" customWidth="1"/>
    <col min="13" max="13" width="63.140625" style="50" bestFit="1" customWidth="1"/>
    <col min="14" max="16384" width="11.42578125" style="22"/>
  </cols>
  <sheetData>
    <row r="1" spans="1:13" s="67" customFormat="1" ht="39" customHeight="1">
      <c r="A1" s="64" t="s">
        <v>99</v>
      </c>
      <c r="B1" s="65" t="s">
        <v>1110</v>
      </c>
      <c r="C1" s="66" t="s">
        <v>101</v>
      </c>
      <c r="D1" s="65" t="s">
        <v>102</v>
      </c>
      <c r="E1" s="65" t="s">
        <v>103</v>
      </c>
      <c r="F1" s="65" t="s">
        <v>104</v>
      </c>
      <c r="G1" s="65" t="s">
        <v>105</v>
      </c>
      <c r="H1" s="65" t="s">
        <v>106</v>
      </c>
      <c r="I1" s="65" t="s">
        <v>107</v>
      </c>
      <c r="J1" s="65" t="s">
        <v>108</v>
      </c>
      <c r="K1" s="66" t="s">
        <v>1111</v>
      </c>
      <c r="L1" s="64" t="s">
        <v>1112</v>
      </c>
      <c r="M1" s="65" t="s">
        <v>100</v>
      </c>
    </row>
    <row r="2" spans="1:13" customFormat="1" ht="15.75">
      <c r="A2" s="23" t="str">
        <f>+CONCATENATE(C2,".",E2,".",G2,".",I2)</f>
        <v>11.0.0.000</v>
      </c>
      <c r="B2" s="24" t="s">
        <v>109</v>
      </c>
      <c r="C2" s="25" t="str">
        <f>+LEFT(K2,2)</f>
        <v>11</v>
      </c>
      <c r="D2" s="25" t="s">
        <v>109</v>
      </c>
      <c r="E2" s="26" t="str">
        <f>+MID(K2,4,1)</f>
        <v>0</v>
      </c>
      <c r="F2" s="27" t="str">
        <f t="shared" ref="F2:H17" si="0">IF(E2="0","",IF(E2=E1,F1,MID($K2,12,60)))</f>
        <v/>
      </c>
      <c r="G2" s="26" t="str">
        <f>+MID(K2,6,1)</f>
        <v>0</v>
      </c>
      <c r="H2" s="27" t="str">
        <f t="shared" si="0"/>
        <v/>
      </c>
      <c r="I2" s="27" t="str">
        <f t="shared" ref="I2:I65" si="1">+MID($K2,8,3)</f>
        <v>000</v>
      </c>
      <c r="J2" s="27" t="str">
        <f t="shared" ref="J2:J16" si="2">IF(I2="000","",MID($K2,12,60))</f>
        <v/>
      </c>
      <c r="K2" s="28" t="s">
        <v>110</v>
      </c>
      <c r="L2" s="28" t="str">
        <f>+CONCATENATE(C2,".",E2,".",G2,".",I2)</f>
        <v>11.0.0.000</v>
      </c>
      <c r="M2" s="29" t="s">
        <v>109</v>
      </c>
    </row>
    <row r="3" spans="1:13" ht="15.75">
      <c r="A3" s="23" t="str">
        <f t="shared" ref="A3:A66" si="3">+CONCATENATE(C3,".",E3,".",G3,".",I3)</f>
        <v>11.1.0.000</v>
      </c>
      <c r="B3" s="24" t="s">
        <v>111</v>
      </c>
      <c r="C3" s="26" t="str">
        <f t="shared" ref="C3:C66" si="4">+LEFT(K3,2)</f>
        <v>11</v>
      </c>
      <c r="D3" s="27" t="s">
        <v>109</v>
      </c>
      <c r="E3" s="26" t="str">
        <f>+MID(K3,4,1)</f>
        <v>1</v>
      </c>
      <c r="F3" s="27" t="str">
        <f t="shared" si="0"/>
        <v>SOBRE LOS INGRESOS</v>
      </c>
      <c r="G3" s="26" t="str">
        <f>+MID(K3,6,1)</f>
        <v>0</v>
      </c>
      <c r="H3" s="27" t="str">
        <f t="shared" si="0"/>
        <v/>
      </c>
      <c r="I3" s="27" t="str">
        <f t="shared" si="1"/>
        <v>000</v>
      </c>
      <c r="J3" s="27" t="str">
        <f t="shared" si="2"/>
        <v/>
      </c>
      <c r="K3" s="28" t="s">
        <v>112</v>
      </c>
      <c r="L3" s="28" t="str">
        <f t="shared" ref="L3:L66" si="5">+CONCATENATE(C3,".",E3,".",G3,".",I3)</f>
        <v>11.1.0.000</v>
      </c>
      <c r="M3" s="29" t="s">
        <v>111</v>
      </c>
    </row>
    <row r="4" spans="1:13" ht="15.75">
      <c r="A4" s="23" t="str">
        <f t="shared" si="3"/>
        <v>11.1.1.000</v>
      </c>
      <c r="B4" s="24" t="s">
        <v>113</v>
      </c>
      <c r="C4" s="26" t="str">
        <f t="shared" si="4"/>
        <v>11</v>
      </c>
      <c r="D4" s="27" t="s">
        <v>109</v>
      </c>
      <c r="E4" s="26" t="str">
        <f t="shared" ref="E4:E67" si="6">+MID(K4,4,1)</f>
        <v>1</v>
      </c>
      <c r="F4" s="27" t="str">
        <f t="shared" si="0"/>
        <v>SOBRE LOS INGRESOS</v>
      </c>
      <c r="G4" s="26" t="str">
        <f t="shared" ref="G4:G67" si="7">+MID(K4,6,1)</f>
        <v>1</v>
      </c>
      <c r="H4" s="27" t="str">
        <f t="shared" si="0"/>
        <v>Ganancias</v>
      </c>
      <c r="I4" s="27" t="str">
        <f>+MID($K4,8,3)</f>
        <v>000</v>
      </c>
      <c r="J4" s="27" t="str">
        <f t="shared" si="2"/>
        <v/>
      </c>
      <c r="K4" s="30" t="s">
        <v>114</v>
      </c>
      <c r="L4" s="28" t="str">
        <f t="shared" si="5"/>
        <v>11.1.1.000</v>
      </c>
      <c r="M4" s="29" t="s">
        <v>113</v>
      </c>
    </row>
    <row r="5" spans="1:13" ht="15.75">
      <c r="A5" s="23" t="str">
        <f t="shared" si="3"/>
        <v>11.1.2.000</v>
      </c>
      <c r="B5" s="24" t="s">
        <v>115</v>
      </c>
      <c r="C5" s="26" t="str">
        <f t="shared" si="4"/>
        <v>11</v>
      </c>
      <c r="D5" s="27" t="s">
        <v>109</v>
      </c>
      <c r="E5" s="26" t="str">
        <f t="shared" si="6"/>
        <v>1</v>
      </c>
      <c r="F5" s="27" t="str">
        <f t="shared" si="0"/>
        <v>SOBRE LOS INGRESOS</v>
      </c>
      <c r="G5" s="26" t="str">
        <f t="shared" si="7"/>
        <v>2</v>
      </c>
      <c r="H5" s="27" t="str">
        <f t="shared" si="0"/>
        <v>Ganancias Mínima Presunta</v>
      </c>
      <c r="I5" s="27" t="str">
        <f t="shared" si="1"/>
        <v>000</v>
      </c>
      <c r="J5" s="27" t="str">
        <f t="shared" si="2"/>
        <v/>
      </c>
      <c r="K5" s="30" t="s">
        <v>116</v>
      </c>
      <c r="L5" s="28" t="str">
        <f t="shared" si="5"/>
        <v>11.1.2.000</v>
      </c>
      <c r="M5" s="29" t="s">
        <v>115</v>
      </c>
    </row>
    <row r="6" spans="1:13" ht="15.75">
      <c r="A6" s="23" t="str">
        <f t="shared" si="3"/>
        <v>11.1.3.000</v>
      </c>
      <c r="B6" s="24" t="s">
        <v>117</v>
      </c>
      <c r="C6" s="26" t="str">
        <f t="shared" si="4"/>
        <v>11</v>
      </c>
      <c r="D6" s="27" t="s">
        <v>109</v>
      </c>
      <c r="E6" s="26" t="str">
        <f t="shared" si="6"/>
        <v>1</v>
      </c>
      <c r="F6" s="27" t="str">
        <f t="shared" si="0"/>
        <v>SOBRE LOS INGRESOS</v>
      </c>
      <c r="G6" s="26" t="str">
        <f t="shared" si="7"/>
        <v>3</v>
      </c>
      <c r="H6" s="27" t="str">
        <f t="shared" si="0"/>
        <v>Premios de juego de azar y concursos deportivos</v>
      </c>
      <c r="I6" s="27" t="str">
        <f t="shared" si="1"/>
        <v>000</v>
      </c>
      <c r="J6" s="27" t="str">
        <f t="shared" si="2"/>
        <v/>
      </c>
      <c r="K6" s="30" t="s">
        <v>118</v>
      </c>
      <c r="L6" s="28" t="str">
        <f t="shared" si="5"/>
        <v>11.1.3.000</v>
      </c>
      <c r="M6" s="29" t="s">
        <v>117</v>
      </c>
    </row>
    <row r="7" spans="1:13" ht="15.75">
      <c r="A7" s="23" t="str">
        <f t="shared" si="3"/>
        <v>11.1.7.000</v>
      </c>
      <c r="B7" s="24" t="s">
        <v>119</v>
      </c>
      <c r="C7" s="26" t="str">
        <f t="shared" si="4"/>
        <v>11</v>
      </c>
      <c r="D7" s="27" t="s">
        <v>109</v>
      </c>
      <c r="E7" s="26" t="str">
        <f t="shared" si="6"/>
        <v>1</v>
      </c>
      <c r="F7" s="27" t="str">
        <f t="shared" si="0"/>
        <v>SOBRE LOS INGRESOS</v>
      </c>
      <c r="G7" s="26" t="str">
        <f t="shared" si="7"/>
        <v>7</v>
      </c>
      <c r="H7" s="27" t="str">
        <f t="shared" si="0"/>
        <v>Intereses sobre colocaciones</v>
      </c>
      <c r="I7" s="27" t="str">
        <f t="shared" si="1"/>
        <v>000</v>
      </c>
      <c r="J7" s="27" t="str">
        <f t="shared" si="2"/>
        <v/>
      </c>
      <c r="K7" s="30" t="s">
        <v>120</v>
      </c>
      <c r="L7" s="28" t="str">
        <f t="shared" si="5"/>
        <v>11.1.7.000</v>
      </c>
      <c r="M7" s="29" t="s">
        <v>119</v>
      </c>
    </row>
    <row r="8" spans="1:13" ht="15.75">
      <c r="A8" s="23" t="str">
        <f t="shared" si="3"/>
        <v>11.2.0.000</v>
      </c>
      <c r="B8" s="24" t="s">
        <v>121</v>
      </c>
      <c r="C8" s="26" t="str">
        <f t="shared" si="4"/>
        <v>11</v>
      </c>
      <c r="D8" s="27" t="s">
        <v>109</v>
      </c>
      <c r="E8" s="26" t="str">
        <f t="shared" si="6"/>
        <v>2</v>
      </c>
      <c r="F8" s="27" t="str">
        <f t="shared" si="0"/>
        <v>SOBRE EL PATRIMOMIO</v>
      </c>
      <c r="G8" s="26" t="str">
        <f t="shared" si="7"/>
        <v>0</v>
      </c>
      <c r="H8" s="27" t="str">
        <f t="shared" si="0"/>
        <v/>
      </c>
      <c r="I8" s="27" t="str">
        <f t="shared" si="1"/>
        <v>000</v>
      </c>
      <c r="J8" s="27" t="str">
        <f t="shared" si="2"/>
        <v/>
      </c>
      <c r="K8" s="28" t="s">
        <v>122</v>
      </c>
      <c r="L8" s="28" t="str">
        <f t="shared" si="5"/>
        <v>11.2.0.000</v>
      </c>
      <c r="M8" s="29" t="s">
        <v>121</v>
      </c>
    </row>
    <row r="9" spans="1:13" ht="15.75">
      <c r="A9" s="23" t="str">
        <f t="shared" si="3"/>
        <v>11.2.1.000</v>
      </c>
      <c r="B9" s="24" t="s">
        <v>123</v>
      </c>
      <c r="C9" s="26" t="str">
        <f t="shared" si="4"/>
        <v>11</v>
      </c>
      <c r="D9" s="27" t="s">
        <v>109</v>
      </c>
      <c r="E9" s="26" t="str">
        <f t="shared" si="6"/>
        <v>2</v>
      </c>
      <c r="F9" s="27" t="str">
        <f t="shared" si="0"/>
        <v>SOBRE EL PATRIMOMIO</v>
      </c>
      <c r="G9" s="26" t="str">
        <f t="shared" si="7"/>
        <v>1</v>
      </c>
      <c r="H9" s="27" t="str">
        <f t="shared" si="0"/>
        <v>Activos</v>
      </c>
      <c r="I9" s="27" t="str">
        <f t="shared" si="1"/>
        <v>000</v>
      </c>
      <c r="J9" s="27" t="str">
        <f t="shared" si="2"/>
        <v/>
      </c>
      <c r="K9" s="30" t="s">
        <v>124</v>
      </c>
      <c r="L9" s="28" t="str">
        <f t="shared" si="5"/>
        <v>11.2.1.000</v>
      </c>
      <c r="M9" s="29" t="s">
        <v>123</v>
      </c>
    </row>
    <row r="10" spans="1:13" ht="15.75">
      <c r="A10" s="23" t="str">
        <f t="shared" si="3"/>
        <v>11.2.2.000</v>
      </c>
      <c r="B10" s="24" t="s">
        <v>125</v>
      </c>
      <c r="C10" s="26" t="str">
        <f t="shared" si="4"/>
        <v>11</v>
      </c>
      <c r="D10" s="27" t="s">
        <v>109</v>
      </c>
      <c r="E10" s="26" t="str">
        <f t="shared" si="6"/>
        <v>2</v>
      </c>
      <c r="F10" s="27" t="str">
        <f t="shared" si="0"/>
        <v>SOBRE EL PATRIMOMIO</v>
      </c>
      <c r="G10" s="26" t="str">
        <f t="shared" si="7"/>
        <v>2</v>
      </c>
      <c r="H10" s="27" t="str">
        <f t="shared" si="0"/>
        <v>Capitales</v>
      </c>
      <c r="I10" s="27" t="str">
        <f t="shared" si="1"/>
        <v>000</v>
      </c>
      <c r="J10" s="27" t="str">
        <f t="shared" si="2"/>
        <v/>
      </c>
      <c r="K10" s="30" t="s">
        <v>126</v>
      </c>
      <c r="L10" s="28" t="str">
        <f t="shared" si="5"/>
        <v>11.2.2.000</v>
      </c>
      <c r="M10" s="29" t="s">
        <v>125</v>
      </c>
    </row>
    <row r="11" spans="1:13" ht="15.75">
      <c r="A11" s="23" t="str">
        <f t="shared" si="3"/>
        <v>11.2.3.000</v>
      </c>
      <c r="B11" s="24" t="s">
        <v>127</v>
      </c>
      <c r="C11" s="26" t="str">
        <f t="shared" si="4"/>
        <v>11</v>
      </c>
      <c r="D11" s="27" t="s">
        <v>109</v>
      </c>
      <c r="E11" s="26" t="str">
        <f t="shared" si="6"/>
        <v>2</v>
      </c>
      <c r="F11" s="27" t="str">
        <f t="shared" si="0"/>
        <v>SOBRE EL PATRIMOMIO</v>
      </c>
      <c r="G11" s="26" t="str">
        <f t="shared" si="7"/>
        <v>3</v>
      </c>
      <c r="H11" s="27" t="str">
        <f t="shared" si="0"/>
        <v>Inmuebles</v>
      </c>
      <c r="I11" s="27" t="str">
        <f t="shared" si="1"/>
        <v>000</v>
      </c>
      <c r="J11" s="27" t="str">
        <f t="shared" si="2"/>
        <v/>
      </c>
      <c r="K11" s="30" t="s">
        <v>128</v>
      </c>
      <c r="L11" s="28" t="str">
        <f t="shared" si="5"/>
        <v>11.2.3.000</v>
      </c>
      <c r="M11" s="29" t="s">
        <v>127</v>
      </c>
    </row>
    <row r="12" spans="1:13" ht="15.75">
      <c r="A12" s="23" t="str">
        <f t="shared" si="3"/>
        <v>11.2.3.001</v>
      </c>
      <c r="B12" s="24" t="s">
        <v>129</v>
      </c>
      <c r="C12" s="26" t="str">
        <f t="shared" si="4"/>
        <v>11</v>
      </c>
      <c r="D12" s="27" t="s">
        <v>109</v>
      </c>
      <c r="E12" s="26" t="str">
        <f t="shared" si="6"/>
        <v>2</v>
      </c>
      <c r="F12" s="27" t="str">
        <f t="shared" si="0"/>
        <v>SOBRE EL PATRIMOMIO</v>
      </c>
      <c r="G12" s="26" t="str">
        <f t="shared" si="7"/>
        <v>3</v>
      </c>
      <c r="H12" s="27" t="str">
        <f t="shared" si="0"/>
        <v>Inmuebles</v>
      </c>
      <c r="I12" s="27" t="str">
        <f t="shared" si="1"/>
        <v>001</v>
      </c>
      <c r="J12" s="27" t="str">
        <f t="shared" si="2"/>
        <v>Inmobiliario Rural Rentas Generales</v>
      </c>
      <c r="K12" s="30" t="s">
        <v>130</v>
      </c>
      <c r="L12" s="28" t="str">
        <f t="shared" si="5"/>
        <v>11.2.3.001</v>
      </c>
      <c r="M12" s="29" t="s">
        <v>129</v>
      </c>
    </row>
    <row r="13" spans="1:13" ht="15.75">
      <c r="A13" s="23" t="str">
        <f t="shared" si="3"/>
        <v>11.2.3.002</v>
      </c>
      <c r="B13" s="24" t="s">
        <v>131</v>
      </c>
      <c r="C13" s="26" t="str">
        <f t="shared" si="4"/>
        <v>11</v>
      </c>
      <c r="D13" s="27" t="s">
        <v>109</v>
      </c>
      <c r="E13" s="26" t="str">
        <f t="shared" si="6"/>
        <v>2</v>
      </c>
      <c r="F13" s="27" t="str">
        <f t="shared" si="0"/>
        <v>SOBRE EL PATRIMOMIO</v>
      </c>
      <c r="G13" s="26" t="str">
        <f t="shared" si="7"/>
        <v>3</v>
      </c>
      <c r="H13" s="27" t="str">
        <f t="shared" si="0"/>
        <v>Inmuebles</v>
      </c>
      <c r="I13" s="27" t="str">
        <f t="shared" si="1"/>
        <v>002</v>
      </c>
      <c r="J13" s="27" t="str">
        <f t="shared" si="2"/>
        <v xml:space="preserve">Inmobiliario Rural - 1.75 % ASIP </v>
      </c>
      <c r="K13" s="30" t="s">
        <v>132</v>
      </c>
      <c r="L13" s="28" t="str">
        <f t="shared" si="5"/>
        <v>11.2.3.002</v>
      </c>
      <c r="M13" s="29" t="s">
        <v>131</v>
      </c>
    </row>
    <row r="14" spans="1:13" ht="15.75">
      <c r="A14" s="23" t="str">
        <f t="shared" si="3"/>
        <v>11.2.7.000</v>
      </c>
      <c r="B14" s="24" t="s">
        <v>133</v>
      </c>
      <c r="C14" s="26" t="str">
        <f t="shared" si="4"/>
        <v>11</v>
      </c>
      <c r="D14" s="27" t="s">
        <v>109</v>
      </c>
      <c r="E14" s="26" t="str">
        <f t="shared" si="6"/>
        <v>2</v>
      </c>
      <c r="F14" s="27" t="str">
        <f t="shared" si="0"/>
        <v>SOBRE EL PATRIMOMIO</v>
      </c>
      <c r="G14" s="26" t="str">
        <f t="shared" si="7"/>
        <v>7</v>
      </c>
      <c r="H14" s="27" t="str">
        <f t="shared" si="0"/>
        <v>Vehículos</v>
      </c>
      <c r="I14" s="27" t="str">
        <f t="shared" si="1"/>
        <v>000</v>
      </c>
      <c r="J14" s="27" t="str">
        <f t="shared" si="2"/>
        <v/>
      </c>
      <c r="K14" s="30" t="s">
        <v>134</v>
      </c>
      <c r="L14" s="28" t="str">
        <f t="shared" si="5"/>
        <v>11.2.7.000</v>
      </c>
      <c r="M14" s="29" t="s">
        <v>133</v>
      </c>
    </row>
    <row r="15" spans="1:13" ht="15.75">
      <c r="A15" s="23" t="str">
        <f t="shared" si="3"/>
        <v>11.2.5.000</v>
      </c>
      <c r="B15" s="24" t="s">
        <v>135</v>
      </c>
      <c r="C15" s="26" t="str">
        <f t="shared" si="4"/>
        <v>11</v>
      </c>
      <c r="D15" s="27" t="s">
        <v>109</v>
      </c>
      <c r="E15" s="26" t="str">
        <f t="shared" si="6"/>
        <v>2</v>
      </c>
      <c r="F15" s="27" t="str">
        <f t="shared" si="0"/>
        <v>SOBRE EL PATRIMOMIO</v>
      </c>
      <c r="G15" s="26" t="str">
        <f t="shared" si="7"/>
        <v>5</v>
      </c>
      <c r="H15" s="27" t="str">
        <f t="shared" si="0"/>
        <v>Bienes Personales</v>
      </c>
      <c r="I15" s="27" t="str">
        <f t="shared" si="1"/>
        <v>000</v>
      </c>
      <c r="J15" s="27" t="str">
        <f t="shared" si="2"/>
        <v/>
      </c>
      <c r="K15" s="30" t="s">
        <v>136</v>
      </c>
      <c r="L15" s="28" t="str">
        <f t="shared" si="5"/>
        <v>11.2.5.000</v>
      </c>
      <c r="M15" s="29" t="s">
        <v>135</v>
      </c>
    </row>
    <row r="16" spans="1:13" ht="15.75">
      <c r="A16" s="23" t="str">
        <f t="shared" si="3"/>
        <v>11.2.6.000</v>
      </c>
      <c r="B16" s="24" t="s">
        <v>137</v>
      </c>
      <c r="C16" s="26" t="str">
        <f t="shared" si="4"/>
        <v>11</v>
      </c>
      <c r="D16" s="27" t="s">
        <v>109</v>
      </c>
      <c r="E16" s="26" t="str">
        <f t="shared" si="6"/>
        <v>2</v>
      </c>
      <c r="F16" s="27" t="str">
        <f t="shared" si="0"/>
        <v>SOBRE EL PATRIMOMIO</v>
      </c>
      <c r="G16" s="26" t="str">
        <f t="shared" si="7"/>
        <v>6</v>
      </c>
      <c r="H16" s="27" t="str">
        <f t="shared" si="0"/>
        <v>Activos Financieros</v>
      </c>
      <c r="I16" s="27" t="str">
        <f t="shared" si="1"/>
        <v>000</v>
      </c>
      <c r="J16" s="27" t="str">
        <f t="shared" si="2"/>
        <v/>
      </c>
      <c r="K16" s="30" t="s">
        <v>138</v>
      </c>
      <c r="L16" s="28" t="str">
        <f t="shared" si="5"/>
        <v>11.2.6.000</v>
      </c>
      <c r="M16" s="29" t="s">
        <v>137</v>
      </c>
    </row>
    <row r="17" spans="1:13" ht="15.75">
      <c r="A17" s="23" t="str">
        <f t="shared" si="3"/>
        <v>11.6.0.000</v>
      </c>
      <c r="B17" s="24" t="s">
        <v>139</v>
      </c>
      <c r="C17" s="26" t="str">
        <f t="shared" si="4"/>
        <v>11</v>
      </c>
      <c r="D17" s="27" t="s">
        <v>109</v>
      </c>
      <c r="E17" s="26" t="str">
        <f t="shared" si="6"/>
        <v>6</v>
      </c>
      <c r="F17" s="27" t="str">
        <f t="shared" si="0"/>
        <v>SOBRE LA PRODUCCION, CONSUMO Y TRANSACCIONES</v>
      </c>
      <c r="G17" s="26" t="str">
        <f t="shared" si="7"/>
        <v>0</v>
      </c>
      <c r="H17" s="27" t="str">
        <f t="shared" si="0"/>
        <v/>
      </c>
      <c r="I17" s="27" t="str">
        <f t="shared" si="1"/>
        <v>000</v>
      </c>
      <c r="J17" s="27"/>
      <c r="K17" s="28" t="s">
        <v>140</v>
      </c>
      <c r="L17" s="28" t="str">
        <f t="shared" si="5"/>
        <v>11.6.0.000</v>
      </c>
      <c r="M17" s="29" t="s">
        <v>139</v>
      </c>
    </row>
    <row r="18" spans="1:13" ht="15.75">
      <c r="A18" s="23" t="str">
        <f t="shared" si="3"/>
        <v>11.6.1.000</v>
      </c>
      <c r="B18" s="24" t="s">
        <v>141</v>
      </c>
      <c r="C18" s="26" t="str">
        <f t="shared" si="4"/>
        <v>11</v>
      </c>
      <c r="D18" s="27" t="s">
        <v>109</v>
      </c>
      <c r="E18" s="26" t="str">
        <f t="shared" si="6"/>
        <v>6</v>
      </c>
      <c r="F18" s="27" t="str">
        <f t="shared" ref="F18:F68" si="8">IF(E18="0","",IF(E18=E17,F17,MID($K18,12,60)))</f>
        <v>SOBRE LA PRODUCCION, CONSUMO Y TRANSACCIONES</v>
      </c>
      <c r="G18" s="26" t="str">
        <f t="shared" si="7"/>
        <v>1</v>
      </c>
      <c r="H18" s="27" t="str">
        <f t="shared" ref="H18:H81" si="9">IF(G18="0","",IF(G18=G17,H17,MID($K18,12,60)))</f>
        <v>Ingresos Brutos</v>
      </c>
      <c r="I18" s="27" t="str">
        <f t="shared" si="1"/>
        <v>000</v>
      </c>
      <c r="J18" s="27" t="str">
        <f t="shared" ref="J18:J34" si="10">IF(I18="000","",MID($K18,12,60))</f>
        <v/>
      </c>
      <c r="K18" s="31" t="s">
        <v>142</v>
      </c>
      <c r="L18" s="28" t="str">
        <f t="shared" si="5"/>
        <v>11.6.1.000</v>
      </c>
      <c r="M18" s="29" t="s">
        <v>141</v>
      </c>
    </row>
    <row r="19" spans="1:13" ht="15.75">
      <c r="A19" s="23" t="str">
        <f t="shared" si="3"/>
        <v>11.6.1.001</v>
      </c>
      <c r="B19" s="24" t="s">
        <v>143</v>
      </c>
      <c r="C19" s="26" t="str">
        <f t="shared" si="4"/>
        <v>11</v>
      </c>
      <c r="D19" s="27" t="s">
        <v>109</v>
      </c>
      <c r="E19" s="26" t="str">
        <f t="shared" si="6"/>
        <v>6</v>
      </c>
      <c r="F19" s="27" t="str">
        <f t="shared" si="8"/>
        <v>SOBRE LA PRODUCCION, CONSUMO Y TRANSACCIONES</v>
      </c>
      <c r="G19" s="26" t="str">
        <f t="shared" si="7"/>
        <v>1</v>
      </c>
      <c r="H19" s="27" t="str">
        <f t="shared" si="9"/>
        <v>Ingresos Brutos</v>
      </c>
      <c r="I19" s="27" t="str">
        <f t="shared" si="1"/>
        <v>001</v>
      </c>
      <c r="J19" s="27" t="str">
        <f t="shared" si="10"/>
        <v>Ingresos Brutos - Rentas Generales</v>
      </c>
      <c r="K19" s="30" t="s">
        <v>144</v>
      </c>
      <c r="L19" s="28" t="str">
        <f t="shared" si="5"/>
        <v>11.6.1.001</v>
      </c>
      <c r="M19" s="29" t="s">
        <v>143</v>
      </c>
    </row>
    <row r="20" spans="1:13" ht="15.75">
      <c r="A20" s="23" t="str">
        <f t="shared" si="3"/>
        <v>11.6.1.002</v>
      </c>
      <c r="B20" s="24" t="s">
        <v>145</v>
      </c>
      <c r="C20" s="26" t="str">
        <f t="shared" si="4"/>
        <v>11</v>
      </c>
      <c r="D20" s="27" t="s">
        <v>109</v>
      </c>
      <c r="E20" s="26" t="str">
        <f t="shared" si="6"/>
        <v>6</v>
      </c>
      <c r="F20" s="27" t="str">
        <f t="shared" si="8"/>
        <v>SOBRE LA PRODUCCION, CONSUMO Y TRANSACCIONES</v>
      </c>
      <c r="G20" s="26" t="str">
        <f t="shared" si="7"/>
        <v>1</v>
      </c>
      <c r="H20" s="27" t="str">
        <f t="shared" si="9"/>
        <v>Ingresos Brutos</v>
      </c>
      <c r="I20" s="27" t="str">
        <f t="shared" si="1"/>
        <v>002</v>
      </c>
      <c r="J20" s="27" t="str">
        <f t="shared" si="10"/>
        <v>Ingresos Brutos - 1.75 % ASIP</v>
      </c>
      <c r="K20" s="30" t="s">
        <v>146</v>
      </c>
      <c r="L20" s="28" t="str">
        <f t="shared" si="5"/>
        <v>11.6.1.002</v>
      </c>
      <c r="M20" s="29" t="s">
        <v>145</v>
      </c>
    </row>
    <row r="21" spans="1:13" ht="15.75">
      <c r="A21" s="23" t="str">
        <f t="shared" si="3"/>
        <v>11.6.1.003</v>
      </c>
      <c r="B21" s="24" t="s">
        <v>147</v>
      </c>
      <c r="C21" s="26" t="str">
        <f t="shared" si="4"/>
        <v>11</v>
      </c>
      <c r="D21" s="27" t="s">
        <v>109</v>
      </c>
      <c r="E21" s="26" t="str">
        <f t="shared" si="6"/>
        <v>6</v>
      </c>
      <c r="F21" s="27" t="str">
        <f t="shared" si="8"/>
        <v>SOBRE LA PRODUCCION, CONSUMO Y TRANSACCIONES</v>
      </c>
      <c r="G21" s="26" t="str">
        <f t="shared" si="7"/>
        <v>1</v>
      </c>
      <c r="H21" s="27" t="str">
        <f t="shared" si="9"/>
        <v>Ingresos Brutos</v>
      </c>
      <c r="I21" s="27" t="str">
        <f t="shared" si="1"/>
        <v>003</v>
      </c>
      <c r="J21" s="27" t="str">
        <f t="shared" si="10"/>
        <v>Ingresos Brutos – Afectados Ley 2401 CPS</v>
      </c>
      <c r="K21" s="30" t="s">
        <v>148</v>
      </c>
      <c r="L21" s="28" t="str">
        <f t="shared" si="5"/>
        <v>11.6.1.003</v>
      </c>
      <c r="M21" s="29" t="s">
        <v>147</v>
      </c>
    </row>
    <row r="22" spans="1:13" ht="15.75">
      <c r="A22" s="23" t="str">
        <f t="shared" si="3"/>
        <v>11.6.1.004</v>
      </c>
      <c r="B22" s="24" t="s">
        <v>149</v>
      </c>
      <c r="C22" s="26" t="str">
        <f t="shared" si="4"/>
        <v>11</v>
      </c>
      <c r="D22" s="27" t="s">
        <v>109</v>
      </c>
      <c r="E22" s="26" t="str">
        <f t="shared" si="6"/>
        <v>6</v>
      </c>
      <c r="F22" s="27" t="str">
        <f t="shared" si="8"/>
        <v>SOBRE LA PRODUCCION, CONSUMO Y TRANSACCIONES</v>
      </c>
      <c r="G22" s="26" t="str">
        <f t="shared" si="7"/>
        <v>1</v>
      </c>
      <c r="H22" s="27" t="str">
        <f t="shared" si="9"/>
        <v>Ingresos Brutos</v>
      </c>
      <c r="I22" s="27" t="str">
        <f t="shared" si="1"/>
        <v>004</v>
      </c>
      <c r="J22" s="27" t="str">
        <f t="shared" si="10"/>
        <v xml:space="preserve">Ingresos Brutos – Coparticipación a Municipios </v>
      </c>
      <c r="K22" s="30" t="s">
        <v>150</v>
      </c>
      <c r="L22" s="28" t="str">
        <f t="shared" si="5"/>
        <v>11.6.1.004</v>
      </c>
      <c r="M22" s="29" t="s">
        <v>149</v>
      </c>
    </row>
    <row r="23" spans="1:13" ht="15.75">
      <c r="A23" s="23" t="str">
        <f t="shared" si="3"/>
        <v>11.6.2.000</v>
      </c>
      <c r="B23" s="24" t="s">
        <v>151</v>
      </c>
      <c r="C23" s="26" t="str">
        <f t="shared" si="4"/>
        <v>11</v>
      </c>
      <c r="D23" s="27" t="s">
        <v>109</v>
      </c>
      <c r="E23" s="26" t="str">
        <f t="shared" si="6"/>
        <v>6</v>
      </c>
      <c r="F23" s="27" t="str">
        <f t="shared" si="8"/>
        <v>SOBRE LA PRODUCCION, CONSUMO Y TRANSACCIONES</v>
      </c>
      <c r="G23" s="26" t="str">
        <f t="shared" si="7"/>
        <v>2</v>
      </c>
      <c r="H23" s="27" t="str">
        <f t="shared" si="9"/>
        <v xml:space="preserve">Impuestos a los Sellos </v>
      </c>
      <c r="I23" s="27" t="str">
        <f t="shared" si="1"/>
        <v>000</v>
      </c>
      <c r="J23" s="27" t="str">
        <f t="shared" si="10"/>
        <v/>
      </c>
      <c r="K23" s="31" t="s">
        <v>152</v>
      </c>
      <c r="L23" s="28" t="str">
        <f t="shared" si="5"/>
        <v>11.6.2.000</v>
      </c>
      <c r="M23" s="29" t="s">
        <v>151</v>
      </c>
    </row>
    <row r="24" spans="1:13" ht="15.75">
      <c r="A24" s="23" t="str">
        <f t="shared" si="3"/>
        <v>11.6.2.001</v>
      </c>
      <c r="B24" s="24" t="s">
        <v>153</v>
      </c>
      <c r="C24" s="26" t="str">
        <f t="shared" si="4"/>
        <v>11</v>
      </c>
      <c r="D24" s="27" t="s">
        <v>109</v>
      </c>
      <c r="E24" s="26" t="str">
        <f t="shared" si="6"/>
        <v>6</v>
      </c>
      <c r="F24" s="27" t="str">
        <f t="shared" si="8"/>
        <v>SOBRE LA PRODUCCION, CONSUMO Y TRANSACCIONES</v>
      </c>
      <c r="G24" s="26" t="str">
        <f t="shared" si="7"/>
        <v>2</v>
      </c>
      <c r="H24" s="27" t="str">
        <f t="shared" si="9"/>
        <v xml:space="preserve">Impuestos a los Sellos </v>
      </c>
      <c r="I24" s="27" t="str">
        <f t="shared" si="1"/>
        <v>001</v>
      </c>
      <c r="J24" s="27" t="str">
        <f t="shared" si="10"/>
        <v>Impuestos a los Sellos – Rentas Generales</v>
      </c>
      <c r="K24" s="30" t="s">
        <v>154</v>
      </c>
      <c r="L24" s="28" t="str">
        <f t="shared" si="5"/>
        <v>11.6.2.001</v>
      </c>
      <c r="M24" s="29" t="s">
        <v>153</v>
      </c>
    </row>
    <row r="25" spans="1:13" ht="15.75">
      <c r="A25" s="23" t="str">
        <f t="shared" si="3"/>
        <v>11.6.2.002</v>
      </c>
      <c r="B25" s="24" t="s">
        <v>155</v>
      </c>
      <c r="C25" s="26" t="str">
        <f t="shared" si="4"/>
        <v>11</v>
      </c>
      <c r="D25" s="27" t="s">
        <v>109</v>
      </c>
      <c r="E25" s="26" t="str">
        <f t="shared" si="6"/>
        <v>6</v>
      </c>
      <c r="F25" s="27" t="str">
        <f t="shared" si="8"/>
        <v>SOBRE LA PRODUCCION, CONSUMO Y TRANSACCIONES</v>
      </c>
      <c r="G25" s="26" t="str">
        <f t="shared" si="7"/>
        <v>2</v>
      </c>
      <c r="H25" s="27" t="str">
        <f t="shared" si="9"/>
        <v xml:space="preserve">Impuestos a los Sellos </v>
      </c>
      <c r="I25" s="27" t="str">
        <f t="shared" si="1"/>
        <v>002</v>
      </c>
      <c r="J25" s="27" t="str">
        <f t="shared" si="10"/>
        <v>Impuestos a los Sellos - 1.75 % ASIP</v>
      </c>
      <c r="K25" s="30" t="s">
        <v>156</v>
      </c>
      <c r="L25" s="28" t="str">
        <f t="shared" si="5"/>
        <v>11.6.2.002</v>
      </c>
      <c r="M25" s="29" t="s">
        <v>155</v>
      </c>
    </row>
    <row r="26" spans="1:13" ht="15.75">
      <c r="A26" s="23" t="str">
        <f t="shared" si="3"/>
        <v>11.6.2.003</v>
      </c>
      <c r="B26" s="24" t="s">
        <v>157</v>
      </c>
      <c r="C26" s="26" t="str">
        <f t="shared" si="4"/>
        <v>11</v>
      </c>
      <c r="D26" s="27" t="s">
        <v>109</v>
      </c>
      <c r="E26" s="26" t="str">
        <f t="shared" si="6"/>
        <v>6</v>
      </c>
      <c r="F26" s="27" t="str">
        <f t="shared" si="8"/>
        <v>SOBRE LA PRODUCCION, CONSUMO Y TRANSACCIONES</v>
      </c>
      <c r="G26" s="26" t="str">
        <f t="shared" si="7"/>
        <v>2</v>
      </c>
      <c r="H26" s="27" t="str">
        <f t="shared" si="9"/>
        <v xml:space="preserve">Impuestos a los Sellos </v>
      </c>
      <c r="I26" s="27" t="str">
        <f t="shared" si="1"/>
        <v>003</v>
      </c>
      <c r="J26" s="27" t="str">
        <f t="shared" si="10"/>
        <v xml:space="preserve">Impuestos a los Sellos – Afectados Ley 2401 CPS </v>
      </c>
      <c r="K26" s="30" t="s">
        <v>158</v>
      </c>
      <c r="L26" s="28" t="str">
        <f t="shared" si="5"/>
        <v>11.6.2.003</v>
      </c>
      <c r="M26" s="29" t="s">
        <v>157</v>
      </c>
    </row>
    <row r="27" spans="1:13" ht="15.75">
      <c r="A27" s="23" t="str">
        <f t="shared" si="3"/>
        <v>11.6.2.004</v>
      </c>
      <c r="B27" s="24" t="s">
        <v>159</v>
      </c>
      <c r="C27" s="26" t="str">
        <f t="shared" si="4"/>
        <v>11</v>
      </c>
      <c r="D27" s="27" t="s">
        <v>109</v>
      </c>
      <c r="E27" s="26" t="str">
        <f t="shared" si="6"/>
        <v>6</v>
      </c>
      <c r="F27" s="27" t="str">
        <f t="shared" si="8"/>
        <v>SOBRE LA PRODUCCION, CONSUMO Y TRANSACCIONES</v>
      </c>
      <c r="G27" s="26" t="str">
        <f t="shared" si="7"/>
        <v>2</v>
      </c>
      <c r="H27" s="27" t="str">
        <f t="shared" si="9"/>
        <v xml:space="preserve">Impuestos a los Sellos </v>
      </c>
      <c r="I27" s="27" t="str">
        <f t="shared" si="1"/>
        <v>004</v>
      </c>
      <c r="J27" s="27" t="str">
        <f t="shared" si="10"/>
        <v>Impuestos a los Sellos - Coparticipación a Municipios</v>
      </c>
      <c r="K27" s="30" t="s">
        <v>160</v>
      </c>
      <c r="L27" s="28" t="str">
        <f t="shared" si="5"/>
        <v>11.6.2.004</v>
      </c>
      <c r="M27" s="29" t="s">
        <v>159</v>
      </c>
    </row>
    <row r="28" spans="1:13" ht="15.75">
      <c r="A28" s="23" t="str">
        <f t="shared" si="3"/>
        <v>11.6.2.005</v>
      </c>
      <c r="B28" s="24" t="s">
        <v>161</v>
      </c>
      <c r="C28" s="26" t="str">
        <f t="shared" si="4"/>
        <v>11</v>
      </c>
      <c r="D28" s="27" t="s">
        <v>109</v>
      </c>
      <c r="E28" s="26" t="str">
        <f t="shared" si="6"/>
        <v>6</v>
      </c>
      <c r="F28" s="27" t="str">
        <f t="shared" si="8"/>
        <v>SOBRE LA PRODUCCION, CONSUMO Y TRANSACCIONES</v>
      </c>
      <c r="G28" s="26" t="str">
        <f t="shared" si="7"/>
        <v>2</v>
      </c>
      <c r="H28" s="27" t="str">
        <f t="shared" si="9"/>
        <v xml:space="preserve">Impuestos a los Sellos </v>
      </c>
      <c r="I28" s="27" t="str">
        <f t="shared" si="1"/>
        <v>005</v>
      </c>
      <c r="J28" s="27" t="str">
        <f t="shared" si="10"/>
        <v>Impuestos a los Sellos - Otras Afectaciones</v>
      </c>
      <c r="K28" s="30" t="s">
        <v>162</v>
      </c>
      <c r="L28" s="28" t="str">
        <f t="shared" si="5"/>
        <v>11.6.2.005</v>
      </c>
      <c r="M28" s="29" t="s">
        <v>161</v>
      </c>
    </row>
    <row r="29" spans="1:13" ht="15.75">
      <c r="A29" s="23" t="str">
        <f t="shared" si="3"/>
        <v>11.6.3.000</v>
      </c>
      <c r="B29" s="24" t="s">
        <v>163</v>
      </c>
      <c r="C29" s="26" t="str">
        <f t="shared" si="4"/>
        <v>11</v>
      </c>
      <c r="D29" s="27" t="s">
        <v>109</v>
      </c>
      <c r="E29" s="26" t="str">
        <f t="shared" si="6"/>
        <v>6</v>
      </c>
      <c r="F29" s="27" t="str">
        <f t="shared" si="8"/>
        <v>SOBRE LA PRODUCCION, CONSUMO Y TRANSACCIONES</v>
      </c>
      <c r="G29" s="26" t="str">
        <f t="shared" si="7"/>
        <v>3</v>
      </c>
      <c r="H29" s="27" t="str">
        <f t="shared" si="9"/>
        <v>Otros Impuestos</v>
      </c>
      <c r="I29" s="27" t="str">
        <f t="shared" si="1"/>
        <v>000</v>
      </c>
      <c r="J29" s="27" t="str">
        <f t="shared" si="10"/>
        <v/>
      </c>
      <c r="K29" s="31" t="s">
        <v>164</v>
      </c>
      <c r="L29" s="28" t="str">
        <f t="shared" si="5"/>
        <v>11.6.3.000</v>
      </c>
      <c r="M29" s="29" t="s">
        <v>163</v>
      </c>
    </row>
    <row r="30" spans="1:13" ht="15.75">
      <c r="A30" s="23" t="str">
        <f t="shared" si="3"/>
        <v>11.6.3.001</v>
      </c>
      <c r="B30" s="24" t="s">
        <v>165</v>
      </c>
      <c r="C30" s="26" t="str">
        <f t="shared" si="4"/>
        <v>11</v>
      </c>
      <c r="D30" s="27" t="s">
        <v>109</v>
      </c>
      <c r="E30" s="26" t="str">
        <f t="shared" si="6"/>
        <v>6</v>
      </c>
      <c r="F30" s="27" t="str">
        <f t="shared" si="8"/>
        <v>SOBRE LA PRODUCCION, CONSUMO Y TRANSACCIONES</v>
      </c>
      <c r="G30" s="26" t="str">
        <f t="shared" si="7"/>
        <v>3</v>
      </c>
      <c r="H30" s="27" t="str">
        <f t="shared" si="9"/>
        <v>Otros Impuestos</v>
      </c>
      <c r="I30" s="27" t="str">
        <f t="shared" si="1"/>
        <v>001</v>
      </c>
      <c r="J30" s="27" t="str">
        <f t="shared" si="10"/>
        <v>Impuesto a los Juegos de Azar y Rifas. Rentas Generales.</v>
      </c>
      <c r="K30" s="30" t="s">
        <v>166</v>
      </c>
      <c r="L30" s="28" t="str">
        <f t="shared" si="5"/>
        <v>11.6.3.001</v>
      </c>
      <c r="M30" s="29" t="s">
        <v>165</v>
      </c>
    </row>
    <row r="31" spans="1:13" ht="15.75">
      <c r="A31" s="23" t="str">
        <f t="shared" si="3"/>
        <v>11.6.3.002</v>
      </c>
      <c r="B31" s="24" t="s">
        <v>167</v>
      </c>
      <c r="C31" s="26" t="str">
        <f t="shared" si="4"/>
        <v>11</v>
      </c>
      <c r="D31" s="27" t="s">
        <v>109</v>
      </c>
      <c r="E31" s="26" t="str">
        <f t="shared" si="6"/>
        <v>6</v>
      </c>
      <c r="F31" s="27" t="str">
        <f t="shared" si="8"/>
        <v>SOBRE LA PRODUCCION, CONSUMO Y TRANSACCIONES</v>
      </c>
      <c r="G31" s="26" t="str">
        <f t="shared" si="7"/>
        <v>3</v>
      </c>
      <c r="H31" s="27" t="str">
        <f t="shared" si="9"/>
        <v>Otros Impuestos</v>
      </c>
      <c r="I31" s="27" t="str">
        <f t="shared" si="1"/>
        <v>002</v>
      </c>
      <c r="J31" s="27" t="str">
        <f t="shared" si="10"/>
        <v>Impuesto a los Juegos de Azar y Rifas. - 1.75 % ASIP.</v>
      </c>
      <c r="K31" s="30" t="s">
        <v>168</v>
      </c>
      <c r="L31" s="28" t="str">
        <f t="shared" si="5"/>
        <v>11.6.3.002</v>
      </c>
      <c r="M31" s="29" t="s">
        <v>167</v>
      </c>
    </row>
    <row r="32" spans="1:13" ht="15.75">
      <c r="A32" s="23" t="str">
        <f t="shared" si="3"/>
        <v>11.6.3.003</v>
      </c>
      <c r="B32" s="24" t="s">
        <v>169</v>
      </c>
      <c r="C32" s="26" t="str">
        <f t="shared" si="4"/>
        <v>11</v>
      </c>
      <c r="D32" s="27" t="s">
        <v>109</v>
      </c>
      <c r="E32" s="26" t="str">
        <f t="shared" si="6"/>
        <v>6</v>
      </c>
      <c r="F32" s="27" t="str">
        <f t="shared" si="8"/>
        <v>SOBRE LA PRODUCCION, CONSUMO Y TRANSACCIONES</v>
      </c>
      <c r="G32" s="26" t="str">
        <f t="shared" si="7"/>
        <v>3</v>
      </c>
      <c r="H32" s="27" t="str">
        <f t="shared" si="9"/>
        <v>Otros Impuestos</v>
      </c>
      <c r="I32" s="27" t="str">
        <f t="shared" si="1"/>
        <v>003</v>
      </c>
      <c r="J32" s="27" t="str">
        <f t="shared" si="10"/>
        <v>Impuesto a Actos y Operaciones celebrado a título oneroso, J</v>
      </c>
      <c r="K32" s="30" t="s">
        <v>170</v>
      </c>
      <c r="L32" s="28" t="str">
        <f t="shared" si="5"/>
        <v>11.6.3.003</v>
      </c>
      <c r="M32" s="29" t="s">
        <v>169</v>
      </c>
    </row>
    <row r="33" spans="1:13" ht="15.75">
      <c r="A33" s="23" t="str">
        <f t="shared" si="3"/>
        <v>11.6.3.004</v>
      </c>
      <c r="B33" s="24" t="s">
        <v>171</v>
      </c>
      <c r="C33" s="26" t="str">
        <f t="shared" si="4"/>
        <v>11</v>
      </c>
      <c r="D33" s="27" t="s">
        <v>109</v>
      </c>
      <c r="E33" s="26" t="str">
        <f t="shared" si="6"/>
        <v>6</v>
      </c>
      <c r="F33" s="27" t="str">
        <f t="shared" si="8"/>
        <v>SOBRE LA PRODUCCION, CONSUMO Y TRANSACCIONES</v>
      </c>
      <c r="G33" s="26" t="str">
        <f t="shared" si="7"/>
        <v>3</v>
      </c>
      <c r="H33" s="27" t="str">
        <f t="shared" si="9"/>
        <v>Otros Impuestos</v>
      </c>
      <c r="I33" s="27" t="str">
        <f t="shared" si="1"/>
        <v>004</v>
      </c>
      <c r="J33" s="27" t="str">
        <f t="shared" si="10"/>
        <v>Impuesto a los Juegos de Azar y Rifas, Juegos de Azar y Rifa</v>
      </c>
      <c r="K33" s="30" t="s">
        <v>172</v>
      </c>
      <c r="L33" s="28" t="str">
        <f t="shared" si="5"/>
        <v>11.6.3.004</v>
      </c>
      <c r="M33" s="29" t="s">
        <v>171</v>
      </c>
    </row>
    <row r="34" spans="1:13" ht="15.75">
      <c r="A34" s="23" t="str">
        <f t="shared" si="3"/>
        <v>11.6.7.000</v>
      </c>
      <c r="B34" s="24" t="s">
        <v>173</v>
      </c>
      <c r="C34" s="26" t="str">
        <f t="shared" si="4"/>
        <v>11</v>
      </c>
      <c r="D34" s="27" t="s">
        <v>109</v>
      </c>
      <c r="E34" s="26" t="str">
        <f t="shared" si="6"/>
        <v>6</v>
      </c>
      <c r="F34" s="27" t="str">
        <f t="shared" si="8"/>
        <v>SOBRE LA PRODUCCION, CONSUMO Y TRANSACCIONES</v>
      </c>
      <c r="G34" s="26" t="str">
        <f t="shared" si="7"/>
        <v>7</v>
      </c>
      <c r="H34" s="27" t="str">
        <f t="shared" si="9"/>
        <v>Regímenes especiales de pago</v>
      </c>
      <c r="I34" s="27" t="str">
        <f t="shared" si="1"/>
        <v>000</v>
      </c>
      <c r="J34" s="27" t="str">
        <f t="shared" si="10"/>
        <v/>
      </c>
      <c r="K34" s="30" t="s">
        <v>174</v>
      </c>
      <c r="L34" s="28" t="str">
        <f t="shared" si="5"/>
        <v>11.6.7.000</v>
      </c>
      <c r="M34" s="29" t="s">
        <v>173</v>
      </c>
    </row>
    <row r="35" spans="1:13" ht="15.75">
      <c r="A35" s="23" t="str">
        <f t="shared" si="3"/>
        <v>11.7.0.000</v>
      </c>
      <c r="B35" s="24" t="s">
        <v>175</v>
      </c>
      <c r="C35" s="26" t="str">
        <f t="shared" si="4"/>
        <v>11</v>
      </c>
      <c r="D35" s="27" t="s">
        <v>109</v>
      </c>
      <c r="E35" s="26" t="str">
        <f t="shared" si="6"/>
        <v>7</v>
      </c>
      <c r="F35" s="27" t="str">
        <f t="shared" si="8"/>
        <v>OTROS TRIBUTOS DE ORIGEN NACIONAL</v>
      </c>
      <c r="G35" s="26" t="str">
        <f t="shared" si="7"/>
        <v>0</v>
      </c>
      <c r="H35" s="27" t="str">
        <f t="shared" si="9"/>
        <v/>
      </c>
      <c r="I35" s="27" t="str">
        <f t="shared" si="1"/>
        <v>000</v>
      </c>
      <c r="J35" s="27"/>
      <c r="K35" s="28" t="s">
        <v>176</v>
      </c>
      <c r="L35" s="28" t="str">
        <f t="shared" si="5"/>
        <v>11.7.0.000</v>
      </c>
      <c r="M35" s="29" t="s">
        <v>175</v>
      </c>
    </row>
    <row r="36" spans="1:13" ht="15.75">
      <c r="A36" s="23" t="str">
        <f t="shared" si="3"/>
        <v>11.7.1.000</v>
      </c>
      <c r="B36" s="24" t="s">
        <v>177</v>
      </c>
      <c r="C36" s="26" t="str">
        <f t="shared" si="4"/>
        <v>11</v>
      </c>
      <c r="D36" s="27" t="s">
        <v>109</v>
      </c>
      <c r="E36" s="26" t="str">
        <f t="shared" si="6"/>
        <v>7</v>
      </c>
      <c r="F36" s="27" t="str">
        <f t="shared" si="8"/>
        <v>OTROS TRIBUTOS DE ORIGEN NACIONAL</v>
      </c>
      <c r="G36" s="26" t="str">
        <f t="shared" si="7"/>
        <v>1</v>
      </c>
      <c r="H36" s="27" t="str">
        <f t="shared" si="9"/>
        <v>Otros Tributos de Origen Nacional</v>
      </c>
      <c r="I36" s="27" t="str">
        <f t="shared" si="1"/>
        <v>000</v>
      </c>
      <c r="J36" s="27" t="str">
        <f t="shared" ref="J36:J39" si="11">IF(I36="000","",MID($K36,12,60))</f>
        <v/>
      </c>
      <c r="K36" s="31" t="s">
        <v>178</v>
      </c>
      <c r="L36" s="28" t="str">
        <f t="shared" si="5"/>
        <v>11.7.1.000</v>
      </c>
      <c r="M36" s="29" t="s">
        <v>177</v>
      </c>
    </row>
    <row r="37" spans="1:13" ht="15.75">
      <c r="A37" s="23" t="str">
        <f t="shared" si="3"/>
        <v>11.7.1.001</v>
      </c>
      <c r="B37" s="24" t="s">
        <v>179</v>
      </c>
      <c r="C37" s="26" t="str">
        <f t="shared" si="4"/>
        <v>11</v>
      </c>
      <c r="D37" s="27" t="s">
        <v>109</v>
      </c>
      <c r="E37" s="26" t="str">
        <f t="shared" si="6"/>
        <v>7</v>
      </c>
      <c r="F37" s="27" t="str">
        <f t="shared" si="8"/>
        <v>OTROS TRIBUTOS DE ORIGEN NACIONAL</v>
      </c>
      <c r="G37" s="26" t="str">
        <f t="shared" si="7"/>
        <v>1</v>
      </c>
      <c r="H37" s="27" t="str">
        <f t="shared" si="9"/>
        <v>Otros Tributos de Origen Nacional</v>
      </c>
      <c r="I37" s="27" t="str">
        <f t="shared" si="1"/>
        <v>001</v>
      </c>
      <c r="J37" s="27" t="str">
        <f t="shared" si="11"/>
        <v>Otros Tributos de Origen Nacional Ley Nº 23.548 Rentas Gener</v>
      </c>
      <c r="K37" s="30" t="s">
        <v>180</v>
      </c>
      <c r="L37" s="28" t="str">
        <f t="shared" si="5"/>
        <v>11.7.1.001</v>
      </c>
      <c r="M37" s="29" t="s">
        <v>179</v>
      </c>
    </row>
    <row r="38" spans="1:13" ht="15.75">
      <c r="A38" s="23" t="str">
        <f t="shared" si="3"/>
        <v>11.7.1.002</v>
      </c>
      <c r="B38" s="24" t="s">
        <v>181</v>
      </c>
      <c r="C38" s="26" t="str">
        <f t="shared" si="4"/>
        <v>11</v>
      </c>
      <c r="D38" s="27" t="s">
        <v>109</v>
      </c>
      <c r="E38" s="26" t="str">
        <f t="shared" si="6"/>
        <v>7</v>
      </c>
      <c r="F38" s="27" t="str">
        <f t="shared" si="8"/>
        <v>OTROS TRIBUTOS DE ORIGEN NACIONAL</v>
      </c>
      <c r="G38" s="26" t="str">
        <f t="shared" si="7"/>
        <v>1</v>
      </c>
      <c r="H38" s="27" t="str">
        <f t="shared" si="9"/>
        <v>Otros Tributos de Origen Nacional</v>
      </c>
      <c r="I38" s="27" t="str">
        <f t="shared" si="1"/>
        <v>002</v>
      </c>
      <c r="J38" s="27" t="str">
        <f t="shared" si="11"/>
        <v>Otros Tributos de Origen Nacional Ley Nº 23.548 Coparticipac</v>
      </c>
      <c r="K38" s="30" t="s">
        <v>182</v>
      </c>
      <c r="L38" s="28" t="str">
        <f t="shared" si="5"/>
        <v>11.7.1.002</v>
      </c>
      <c r="M38" s="29" t="s">
        <v>181</v>
      </c>
    </row>
    <row r="39" spans="1:13" ht="15.75">
      <c r="A39" s="23" t="str">
        <f t="shared" si="3"/>
        <v>11.7.1.009</v>
      </c>
      <c r="B39" s="24" t="s">
        <v>183</v>
      </c>
      <c r="C39" s="26" t="str">
        <f t="shared" si="4"/>
        <v>11</v>
      </c>
      <c r="D39" s="27" t="s">
        <v>109</v>
      </c>
      <c r="E39" s="26" t="str">
        <f t="shared" si="6"/>
        <v>7</v>
      </c>
      <c r="F39" s="27" t="str">
        <f t="shared" si="8"/>
        <v>OTROS TRIBUTOS DE ORIGEN NACIONAL</v>
      </c>
      <c r="G39" s="26" t="str">
        <f t="shared" si="7"/>
        <v>1</v>
      </c>
      <c r="H39" s="27" t="str">
        <f t="shared" si="9"/>
        <v>Otros Tributos de Origen Nacional</v>
      </c>
      <c r="I39" s="27" t="str">
        <f t="shared" si="1"/>
        <v>009</v>
      </c>
      <c r="J39" s="27" t="str">
        <f t="shared" si="11"/>
        <v>Otros Tributos de Origen Nacional Otras Afectaciones</v>
      </c>
      <c r="K39" s="30" t="s">
        <v>184</v>
      </c>
      <c r="L39" s="28" t="str">
        <f t="shared" si="5"/>
        <v>11.7.1.009</v>
      </c>
      <c r="M39" s="29" t="s">
        <v>183</v>
      </c>
    </row>
    <row r="40" spans="1:13" ht="15.75">
      <c r="A40" s="23" t="str">
        <f t="shared" si="3"/>
        <v>11.8.0.000</v>
      </c>
      <c r="B40" s="24" t="s">
        <v>185</v>
      </c>
      <c r="C40" s="26" t="str">
        <f t="shared" si="4"/>
        <v>11</v>
      </c>
      <c r="D40" s="27" t="s">
        <v>109</v>
      </c>
      <c r="E40" s="26" t="str">
        <f t="shared" si="6"/>
        <v>8</v>
      </c>
      <c r="F40" s="27" t="str">
        <f t="shared" si="8"/>
        <v>OTROS TRIBUTOS DE ORIGEN PROVINCIAL</v>
      </c>
      <c r="G40" s="26" t="str">
        <f t="shared" si="7"/>
        <v>0</v>
      </c>
      <c r="H40" s="27" t="str">
        <f t="shared" si="9"/>
        <v/>
      </c>
      <c r="I40" s="27" t="str">
        <f t="shared" si="1"/>
        <v>000</v>
      </c>
      <c r="J40" s="27"/>
      <c r="K40" s="28" t="s">
        <v>186</v>
      </c>
      <c r="L40" s="28" t="str">
        <f t="shared" si="5"/>
        <v>11.8.0.000</v>
      </c>
      <c r="M40" s="29" t="s">
        <v>185</v>
      </c>
    </row>
    <row r="41" spans="1:13" ht="15.75">
      <c r="A41" s="23" t="str">
        <f t="shared" si="3"/>
        <v>11.8.1.000</v>
      </c>
      <c r="B41" s="24" t="s">
        <v>187</v>
      </c>
      <c r="C41" s="26" t="str">
        <f t="shared" si="4"/>
        <v>11</v>
      </c>
      <c r="D41" s="27" t="s">
        <v>109</v>
      </c>
      <c r="E41" s="26" t="str">
        <f t="shared" si="6"/>
        <v>8</v>
      </c>
      <c r="F41" s="27" t="str">
        <f t="shared" si="8"/>
        <v>OTROS TRIBUTOS DE ORIGEN PROVINCIAL</v>
      </c>
      <c r="G41" s="26" t="str">
        <f t="shared" si="7"/>
        <v>1</v>
      </c>
      <c r="H41" s="27" t="str">
        <f t="shared" si="9"/>
        <v>Otros Tributos de Jurisdicción Provincial</v>
      </c>
      <c r="I41" s="27" t="str">
        <f t="shared" si="1"/>
        <v>000</v>
      </c>
      <c r="J41" s="27" t="str">
        <f t="shared" ref="J41:J45" si="12">IF(I41="000","",MID($K41,12,60))</f>
        <v/>
      </c>
      <c r="K41" s="31" t="s">
        <v>188</v>
      </c>
      <c r="L41" s="28" t="str">
        <f t="shared" si="5"/>
        <v>11.8.1.000</v>
      </c>
      <c r="M41" s="29" t="s">
        <v>187</v>
      </c>
    </row>
    <row r="42" spans="1:13" ht="15.75">
      <c r="A42" s="23" t="str">
        <f t="shared" si="3"/>
        <v>11.8.1.001</v>
      </c>
      <c r="B42" s="24" t="s">
        <v>189</v>
      </c>
      <c r="C42" s="26" t="str">
        <f t="shared" si="4"/>
        <v>11</v>
      </c>
      <c r="D42" s="27" t="s">
        <v>109</v>
      </c>
      <c r="E42" s="26" t="str">
        <f t="shared" si="6"/>
        <v>8</v>
      </c>
      <c r="F42" s="27" t="str">
        <f t="shared" si="8"/>
        <v>OTROS TRIBUTOS DE ORIGEN PROVINCIAL</v>
      </c>
      <c r="G42" s="26" t="str">
        <f t="shared" si="7"/>
        <v>1</v>
      </c>
      <c r="H42" s="27" t="str">
        <f t="shared" si="9"/>
        <v>Otros Tributos de Jurisdicción Provincial</v>
      </c>
      <c r="I42" s="27" t="str">
        <f t="shared" si="1"/>
        <v>001</v>
      </c>
      <c r="J42" s="27" t="str">
        <f t="shared" si="12"/>
        <v>Otros Tributos de Jurisdicción Provincial Rentas Generales</v>
      </c>
      <c r="K42" s="30" t="s">
        <v>190</v>
      </c>
      <c r="L42" s="28" t="str">
        <f t="shared" si="5"/>
        <v>11.8.1.001</v>
      </c>
      <c r="M42" s="29" t="s">
        <v>189</v>
      </c>
    </row>
    <row r="43" spans="1:13" ht="15.75">
      <c r="A43" s="23" t="str">
        <f t="shared" si="3"/>
        <v>11.8.1.002</v>
      </c>
      <c r="B43" s="24" t="s">
        <v>191</v>
      </c>
      <c r="C43" s="26" t="str">
        <f t="shared" si="4"/>
        <v>11</v>
      </c>
      <c r="D43" s="27" t="s">
        <v>109</v>
      </c>
      <c r="E43" s="26" t="str">
        <f t="shared" si="6"/>
        <v>8</v>
      </c>
      <c r="F43" s="27" t="str">
        <f t="shared" si="8"/>
        <v>OTROS TRIBUTOS DE ORIGEN PROVINCIAL</v>
      </c>
      <c r="G43" s="26" t="str">
        <f t="shared" si="7"/>
        <v>1</v>
      </c>
      <c r="H43" s="27" t="str">
        <f t="shared" si="9"/>
        <v>Otros Tributos de Jurisdicción Provincial</v>
      </c>
      <c r="I43" s="27" t="str">
        <f t="shared" si="1"/>
        <v>002</v>
      </c>
      <c r="J43" s="27" t="str">
        <f t="shared" si="12"/>
        <v xml:space="preserve">Otros Tributos de Jurisdicción Provincial Coparticipación a </v>
      </c>
      <c r="K43" s="30" t="s">
        <v>192</v>
      </c>
      <c r="L43" s="28" t="str">
        <f t="shared" si="5"/>
        <v>11.8.1.002</v>
      </c>
      <c r="M43" s="29" t="s">
        <v>191</v>
      </c>
    </row>
    <row r="44" spans="1:13" ht="15.75">
      <c r="A44" s="23" t="str">
        <f t="shared" si="3"/>
        <v>11.8.1.003</v>
      </c>
      <c r="B44" s="24" t="s">
        <v>193</v>
      </c>
      <c r="C44" s="26" t="str">
        <f t="shared" si="4"/>
        <v>11</v>
      </c>
      <c r="D44" s="27" t="s">
        <v>109</v>
      </c>
      <c r="E44" s="26" t="str">
        <f t="shared" si="6"/>
        <v>8</v>
      </c>
      <c r="F44" s="27" t="str">
        <f t="shared" si="8"/>
        <v>OTROS TRIBUTOS DE ORIGEN PROVINCIAL</v>
      </c>
      <c r="G44" s="26" t="str">
        <f t="shared" si="7"/>
        <v>1</v>
      </c>
      <c r="H44" s="27" t="str">
        <f t="shared" si="9"/>
        <v>Otros Tributos de Jurisdicción Provincial</v>
      </c>
      <c r="I44" s="27" t="str">
        <f t="shared" si="1"/>
        <v>003</v>
      </c>
      <c r="J44" s="27" t="str">
        <f t="shared" si="12"/>
        <v>Otros Tributos de Jurisdicción Provincial 1,75 % ASIP</v>
      </c>
      <c r="K44" s="30" t="s">
        <v>194</v>
      </c>
      <c r="L44" s="28" t="str">
        <f t="shared" si="5"/>
        <v>11.8.1.003</v>
      </c>
      <c r="M44" s="29" t="s">
        <v>193</v>
      </c>
    </row>
    <row r="45" spans="1:13" ht="15.75">
      <c r="A45" s="23" t="str">
        <f t="shared" si="3"/>
        <v>11.8.1.009</v>
      </c>
      <c r="B45" s="24" t="s">
        <v>195</v>
      </c>
      <c r="C45" s="26" t="str">
        <f t="shared" si="4"/>
        <v>11</v>
      </c>
      <c r="D45" s="27" t="s">
        <v>109</v>
      </c>
      <c r="E45" s="26" t="str">
        <f t="shared" si="6"/>
        <v>8</v>
      </c>
      <c r="F45" s="27" t="str">
        <f t="shared" si="8"/>
        <v>OTROS TRIBUTOS DE ORIGEN PROVINCIAL</v>
      </c>
      <c r="G45" s="26" t="str">
        <f t="shared" si="7"/>
        <v>1</v>
      </c>
      <c r="H45" s="27" t="str">
        <f t="shared" si="9"/>
        <v>Otros Tributos de Jurisdicción Provincial</v>
      </c>
      <c r="I45" s="27" t="str">
        <f t="shared" si="1"/>
        <v>009</v>
      </c>
      <c r="J45" s="27" t="str">
        <f t="shared" si="12"/>
        <v>Otros Tributos de Jurisdicción Provincial Otras Afectaciones</v>
      </c>
      <c r="K45" s="30" t="s">
        <v>196</v>
      </c>
      <c r="L45" s="28" t="str">
        <f t="shared" si="5"/>
        <v>11.8.1.009</v>
      </c>
      <c r="M45" s="29" t="s">
        <v>195</v>
      </c>
    </row>
    <row r="46" spans="1:13" s="37" customFormat="1" ht="15.75">
      <c r="A46" s="32" t="str">
        <f t="shared" si="3"/>
        <v>11.9.0.000</v>
      </c>
      <c r="B46" s="33" t="s">
        <v>197</v>
      </c>
      <c r="C46" s="34" t="str">
        <f t="shared" si="4"/>
        <v>11</v>
      </c>
      <c r="D46" s="35" t="s">
        <v>109</v>
      </c>
      <c r="E46" s="34" t="str">
        <f t="shared" si="6"/>
        <v>9</v>
      </c>
      <c r="F46" s="35" t="s">
        <v>198</v>
      </c>
      <c r="G46" s="34" t="str">
        <f t="shared" si="7"/>
        <v>0</v>
      </c>
      <c r="H46" s="35" t="str">
        <f>IF(G46="0","",IF(G46=#REF!,#REF!,MID($K46,12,60)))</f>
        <v/>
      </c>
      <c r="I46" s="35" t="str">
        <f t="shared" si="1"/>
        <v>000</v>
      </c>
      <c r="J46" s="35"/>
      <c r="K46" s="36" t="s">
        <v>199</v>
      </c>
      <c r="L46" s="32" t="str">
        <f t="shared" si="5"/>
        <v>11.9.0.000</v>
      </c>
      <c r="M46" s="33" t="s">
        <v>197</v>
      </c>
    </row>
    <row r="47" spans="1:13" ht="15.75">
      <c r="A47" s="23" t="str">
        <f t="shared" si="3"/>
        <v>11.9.1.000</v>
      </c>
      <c r="B47" s="24" t="s">
        <v>200</v>
      </c>
      <c r="C47" s="26" t="str">
        <f t="shared" si="4"/>
        <v>11</v>
      </c>
      <c r="D47" s="27" t="s">
        <v>109</v>
      </c>
      <c r="E47" s="26" t="str">
        <f t="shared" si="6"/>
        <v>9</v>
      </c>
      <c r="F47" s="27" t="str">
        <f t="shared" si="8"/>
        <v xml:space="preserve">COPARTICIPACION FEDERAL DE IMPUESTOS Y OTROS FONDOS </v>
      </c>
      <c r="G47" s="26" t="str">
        <f t="shared" si="7"/>
        <v>1</v>
      </c>
      <c r="H47" s="27" t="str">
        <f t="shared" si="9"/>
        <v>Régimen de Coparticipación Federal</v>
      </c>
      <c r="I47" s="27" t="str">
        <f t="shared" si="1"/>
        <v>000</v>
      </c>
      <c r="J47" s="27" t="str">
        <f t="shared" ref="J47:J66" si="13">IF(I47="000","",MID($K47,12,60))</f>
        <v/>
      </c>
      <c r="K47" s="31" t="s">
        <v>201</v>
      </c>
      <c r="L47" s="28" t="str">
        <f t="shared" si="5"/>
        <v>11.9.1.000</v>
      </c>
      <c r="M47" s="29" t="s">
        <v>200</v>
      </c>
    </row>
    <row r="48" spans="1:13" ht="15.75">
      <c r="A48" s="23" t="str">
        <f t="shared" si="3"/>
        <v>11.9.1.001</v>
      </c>
      <c r="B48" s="24" t="s">
        <v>202</v>
      </c>
      <c r="C48" s="26" t="str">
        <f t="shared" si="4"/>
        <v>11</v>
      </c>
      <c r="D48" s="27" t="s">
        <v>109</v>
      </c>
      <c r="E48" s="26" t="str">
        <f t="shared" si="6"/>
        <v>9</v>
      </c>
      <c r="F48" s="27" t="str">
        <f t="shared" si="8"/>
        <v xml:space="preserve">COPARTICIPACION FEDERAL DE IMPUESTOS Y OTROS FONDOS </v>
      </c>
      <c r="G48" s="26" t="str">
        <f t="shared" si="7"/>
        <v>1</v>
      </c>
      <c r="H48" s="27" t="str">
        <f t="shared" si="9"/>
        <v>Régimen de Coparticipación Federal</v>
      </c>
      <c r="I48" s="27" t="str">
        <f t="shared" si="1"/>
        <v>001</v>
      </c>
      <c r="J48" s="27" t="str">
        <f t="shared" si="13"/>
        <v xml:space="preserve">Ley Nº 23.548 – Distribución Secundaria </v>
      </c>
      <c r="K48" s="30" t="s">
        <v>203</v>
      </c>
      <c r="L48" s="28" t="str">
        <f t="shared" si="5"/>
        <v>11.9.1.001</v>
      </c>
      <c r="M48" s="29" t="s">
        <v>202</v>
      </c>
    </row>
    <row r="49" spans="1:13" ht="15.75">
      <c r="A49" s="23" t="str">
        <f t="shared" si="3"/>
        <v>11.9.1.002</v>
      </c>
      <c r="B49" s="24" t="s">
        <v>204</v>
      </c>
      <c r="C49" s="26" t="str">
        <f t="shared" si="4"/>
        <v>11</v>
      </c>
      <c r="D49" s="27" t="s">
        <v>109</v>
      </c>
      <c r="E49" s="26" t="str">
        <f t="shared" si="6"/>
        <v>9</v>
      </c>
      <c r="F49" s="27" t="str">
        <f t="shared" si="8"/>
        <v xml:space="preserve">COPARTICIPACION FEDERAL DE IMPUESTOS Y OTROS FONDOS </v>
      </c>
      <c r="G49" s="26" t="str">
        <f t="shared" si="7"/>
        <v>1</v>
      </c>
      <c r="H49" s="27" t="str">
        <f t="shared" si="9"/>
        <v>Régimen de Coparticipación Federal</v>
      </c>
      <c r="I49" s="27" t="str">
        <f t="shared" si="1"/>
        <v>002</v>
      </c>
      <c r="J49" s="27" t="str">
        <f t="shared" si="13"/>
        <v>Régimen de Coparticipación Vial</v>
      </c>
      <c r="K49" s="30" t="s">
        <v>205</v>
      </c>
      <c r="L49" s="28" t="str">
        <f t="shared" si="5"/>
        <v>11.9.1.002</v>
      </c>
      <c r="M49" s="29" t="s">
        <v>204</v>
      </c>
    </row>
    <row r="50" spans="1:13" ht="15.75">
      <c r="A50" s="23" t="str">
        <f t="shared" si="3"/>
        <v>11.9.1.003</v>
      </c>
      <c r="B50" s="24" t="s">
        <v>206</v>
      </c>
      <c r="C50" s="26" t="str">
        <f t="shared" si="4"/>
        <v>11</v>
      </c>
      <c r="D50" s="27" t="s">
        <v>109</v>
      </c>
      <c r="E50" s="26" t="str">
        <f t="shared" si="6"/>
        <v>9</v>
      </c>
      <c r="F50" s="27" t="str">
        <f t="shared" si="8"/>
        <v xml:space="preserve">COPARTICIPACION FEDERAL DE IMPUESTOS Y OTROS FONDOS </v>
      </c>
      <c r="G50" s="26" t="str">
        <f t="shared" si="7"/>
        <v>1</v>
      </c>
      <c r="H50" s="27" t="str">
        <f t="shared" si="9"/>
        <v>Régimen de Coparticipación Federal</v>
      </c>
      <c r="I50" s="27" t="str">
        <f t="shared" si="1"/>
        <v>003</v>
      </c>
      <c r="J50" s="27" t="str">
        <f t="shared" si="13"/>
        <v xml:space="preserve">Impuesto a los Bienes Personales - Ley 24699 Art. 4 </v>
      </c>
      <c r="K50" s="30" t="s">
        <v>207</v>
      </c>
      <c r="L50" s="28" t="str">
        <f t="shared" si="5"/>
        <v>11.9.1.003</v>
      </c>
      <c r="M50" s="29" t="s">
        <v>206</v>
      </c>
    </row>
    <row r="51" spans="1:13" ht="15.75">
      <c r="A51" s="23" t="str">
        <f t="shared" si="3"/>
        <v>11.9.1.004</v>
      </c>
      <c r="B51" s="24" t="s">
        <v>208</v>
      </c>
      <c r="C51" s="26" t="str">
        <f t="shared" si="4"/>
        <v>11</v>
      </c>
      <c r="D51" s="27" t="s">
        <v>109</v>
      </c>
      <c r="E51" s="26" t="str">
        <f t="shared" si="6"/>
        <v>9</v>
      </c>
      <c r="F51" s="27" t="str">
        <f t="shared" si="8"/>
        <v xml:space="preserve">COPARTICIPACION FEDERAL DE IMPUESTOS Y OTROS FONDOS </v>
      </c>
      <c r="G51" s="26" t="str">
        <f t="shared" si="7"/>
        <v>1</v>
      </c>
      <c r="H51" s="27" t="str">
        <f t="shared" si="9"/>
        <v>Régimen de Coparticipación Federal</v>
      </c>
      <c r="I51" s="27" t="str">
        <f t="shared" si="1"/>
        <v>004</v>
      </c>
      <c r="J51" s="27" t="str">
        <f t="shared" si="13"/>
        <v>Ley 24977 - Régimen Simplificado Pequeños Contribuyentes</v>
      </c>
      <c r="K51" s="30" t="s">
        <v>209</v>
      </c>
      <c r="L51" s="28" t="str">
        <f t="shared" si="5"/>
        <v>11.9.1.004</v>
      </c>
      <c r="M51" s="29" t="s">
        <v>208</v>
      </c>
    </row>
    <row r="52" spans="1:13" ht="15.75">
      <c r="A52" s="23" t="str">
        <f t="shared" si="3"/>
        <v>11.9.2.000</v>
      </c>
      <c r="B52" s="24" t="s">
        <v>210</v>
      </c>
      <c r="C52" s="26" t="str">
        <f t="shared" si="4"/>
        <v>11</v>
      </c>
      <c r="D52" s="27" t="s">
        <v>109</v>
      </c>
      <c r="E52" s="26" t="str">
        <f t="shared" si="6"/>
        <v>9</v>
      </c>
      <c r="F52" s="27" t="str">
        <f t="shared" si="8"/>
        <v xml:space="preserve">COPARTICIPACION FEDERAL DE IMPUESTOS Y OTROS FONDOS </v>
      </c>
      <c r="G52" s="26" t="str">
        <f t="shared" si="7"/>
        <v>2</v>
      </c>
      <c r="H52" s="27" t="str">
        <f t="shared" si="9"/>
        <v>Regímenes Especiales Afectados a Programas</v>
      </c>
      <c r="I52" s="27" t="str">
        <f t="shared" si="1"/>
        <v>000</v>
      </c>
      <c r="J52" s="27" t="str">
        <f t="shared" si="13"/>
        <v/>
      </c>
      <c r="K52" s="31" t="s">
        <v>211</v>
      </c>
      <c r="L52" s="28" t="str">
        <f t="shared" si="5"/>
        <v>11.9.2.000</v>
      </c>
      <c r="M52" s="29" t="s">
        <v>210</v>
      </c>
    </row>
    <row r="53" spans="1:13" ht="15.75">
      <c r="A53" s="23" t="str">
        <f t="shared" si="3"/>
        <v>11.9.2.001</v>
      </c>
      <c r="B53" s="24" t="s">
        <v>212</v>
      </c>
      <c r="C53" s="26" t="str">
        <f t="shared" si="4"/>
        <v>11</v>
      </c>
      <c r="D53" s="27" t="s">
        <v>109</v>
      </c>
      <c r="E53" s="26" t="str">
        <f t="shared" si="6"/>
        <v>9</v>
      </c>
      <c r="F53" s="27" t="str">
        <f t="shared" si="8"/>
        <v xml:space="preserve">COPARTICIPACION FEDERAL DE IMPUESTOS Y OTROS FONDOS </v>
      </c>
      <c r="G53" s="26" t="str">
        <f t="shared" si="7"/>
        <v>2</v>
      </c>
      <c r="H53" s="27" t="str">
        <f t="shared" si="9"/>
        <v>Regímenes Especiales Afectados a Programas</v>
      </c>
      <c r="I53" s="27" t="str">
        <f t="shared" si="1"/>
        <v>001</v>
      </c>
      <c r="J53" s="27" t="str">
        <f t="shared" si="13"/>
        <v>Ley 26075 - Financiamiento Educativo</v>
      </c>
      <c r="K53" s="30" t="s">
        <v>213</v>
      </c>
      <c r="L53" s="28" t="str">
        <f t="shared" si="5"/>
        <v>11.9.2.001</v>
      </c>
      <c r="M53" s="29" t="s">
        <v>212</v>
      </c>
    </row>
    <row r="54" spans="1:13" ht="15.75">
      <c r="A54" s="23" t="str">
        <f t="shared" si="3"/>
        <v>11.9.2.002</v>
      </c>
      <c r="B54" s="24" t="s">
        <v>214</v>
      </c>
      <c r="C54" s="26" t="str">
        <f t="shared" si="4"/>
        <v>11</v>
      </c>
      <c r="D54" s="27" t="s">
        <v>109</v>
      </c>
      <c r="E54" s="26" t="str">
        <f t="shared" si="6"/>
        <v>9</v>
      </c>
      <c r="F54" s="27" t="str">
        <f t="shared" si="8"/>
        <v xml:space="preserve">COPARTICIPACION FEDERAL DE IMPUESTOS Y OTROS FONDOS </v>
      </c>
      <c r="G54" s="26" t="str">
        <f t="shared" si="7"/>
        <v>2</v>
      </c>
      <c r="H54" s="27" t="str">
        <f t="shared" si="9"/>
        <v>Regímenes Especiales Afectados a Programas</v>
      </c>
      <c r="I54" s="27" t="str">
        <f t="shared" si="1"/>
        <v>002</v>
      </c>
      <c r="J54" s="27" t="str">
        <f t="shared" si="13"/>
        <v>Ley 24049 - Transferencia Servicios Educativos</v>
      </c>
      <c r="K54" s="30" t="s">
        <v>215</v>
      </c>
      <c r="L54" s="28" t="str">
        <f t="shared" si="5"/>
        <v>11.9.2.002</v>
      </c>
      <c r="M54" s="29" t="s">
        <v>214</v>
      </c>
    </row>
    <row r="55" spans="1:13" ht="15.75">
      <c r="A55" s="23" t="str">
        <f t="shared" si="3"/>
        <v>11.9.2.003</v>
      </c>
      <c r="B55" s="24" t="s">
        <v>216</v>
      </c>
      <c r="C55" s="26" t="str">
        <f t="shared" si="4"/>
        <v>11</v>
      </c>
      <c r="D55" s="27" t="s">
        <v>109</v>
      </c>
      <c r="E55" s="26" t="str">
        <f t="shared" si="6"/>
        <v>9</v>
      </c>
      <c r="F55" s="27" t="str">
        <f t="shared" si="8"/>
        <v xml:space="preserve">COPARTICIPACION FEDERAL DE IMPUESTOS Y OTROS FONDOS </v>
      </c>
      <c r="G55" s="26" t="str">
        <f t="shared" si="7"/>
        <v>2</v>
      </c>
      <c r="H55" s="27" t="str">
        <f t="shared" si="9"/>
        <v>Regímenes Especiales Afectados a Programas</v>
      </c>
      <c r="I55" s="27" t="str">
        <f t="shared" si="1"/>
        <v>003</v>
      </c>
      <c r="J55" s="27" t="str">
        <f t="shared" si="13"/>
        <v>Ley 24049 - Po.So.Co. -Pro.So.Nu.</v>
      </c>
      <c r="K55" s="30" t="s">
        <v>217</v>
      </c>
      <c r="L55" s="28" t="str">
        <f t="shared" si="5"/>
        <v>11.9.2.003</v>
      </c>
      <c r="M55" s="29" t="s">
        <v>216</v>
      </c>
    </row>
    <row r="56" spans="1:13" ht="15.75">
      <c r="A56" s="23" t="str">
        <f t="shared" si="3"/>
        <v>11.9.2.004</v>
      </c>
      <c r="B56" s="24" t="s">
        <v>218</v>
      </c>
      <c r="C56" s="26" t="str">
        <f t="shared" si="4"/>
        <v>11</v>
      </c>
      <c r="D56" s="27" t="s">
        <v>109</v>
      </c>
      <c r="E56" s="26" t="str">
        <f t="shared" si="6"/>
        <v>9</v>
      </c>
      <c r="F56" s="27" t="str">
        <f t="shared" si="8"/>
        <v xml:space="preserve">COPARTICIPACION FEDERAL DE IMPUESTOS Y OTROS FONDOS </v>
      </c>
      <c r="G56" s="26" t="str">
        <f t="shared" si="7"/>
        <v>2</v>
      </c>
      <c r="H56" s="27" t="str">
        <f t="shared" si="9"/>
        <v>Regímenes Especiales Afectados a Programas</v>
      </c>
      <c r="I56" s="27" t="str">
        <f t="shared" si="1"/>
        <v>004</v>
      </c>
      <c r="J56" s="27" t="str">
        <f t="shared" si="13"/>
        <v>Impuesto a los Bienes Personales - Ley 23966 - Art. 30</v>
      </c>
      <c r="K56" s="30" t="s">
        <v>219</v>
      </c>
      <c r="L56" s="28" t="str">
        <f t="shared" si="5"/>
        <v>11.9.2.004</v>
      </c>
      <c r="M56" s="29" t="s">
        <v>218</v>
      </c>
    </row>
    <row r="57" spans="1:13" ht="15.75">
      <c r="A57" s="23" t="str">
        <f t="shared" si="3"/>
        <v>11.9.2.005</v>
      </c>
      <c r="B57" s="24" t="s">
        <v>220</v>
      </c>
      <c r="C57" s="26" t="str">
        <f t="shared" si="4"/>
        <v>11</v>
      </c>
      <c r="D57" s="27" t="s">
        <v>109</v>
      </c>
      <c r="E57" s="26" t="str">
        <f t="shared" si="6"/>
        <v>9</v>
      </c>
      <c r="F57" s="27" t="str">
        <f t="shared" si="8"/>
        <v xml:space="preserve">COPARTICIPACION FEDERAL DE IMPUESTOS Y OTROS FONDOS </v>
      </c>
      <c r="G57" s="26" t="str">
        <f t="shared" si="7"/>
        <v>2</v>
      </c>
      <c r="H57" s="27" t="str">
        <f t="shared" si="9"/>
        <v>Regímenes Especiales Afectados a Programas</v>
      </c>
      <c r="I57" s="27" t="str">
        <f t="shared" si="1"/>
        <v>005</v>
      </c>
      <c r="J57" s="27" t="str">
        <f t="shared" si="13"/>
        <v xml:space="preserve">Ley 23906 - Fondo Educativo </v>
      </c>
      <c r="K57" s="30" t="s">
        <v>221</v>
      </c>
      <c r="L57" s="28" t="str">
        <f t="shared" si="5"/>
        <v>11.9.2.005</v>
      </c>
      <c r="M57" s="29" t="s">
        <v>220</v>
      </c>
    </row>
    <row r="58" spans="1:13" ht="15.75">
      <c r="A58" s="23" t="str">
        <f t="shared" si="3"/>
        <v>11.9.2.006</v>
      </c>
      <c r="B58" s="24" t="s">
        <v>222</v>
      </c>
      <c r="C58" s="26" t="str">
        <f t="shared" si="4"/>
        <v>11</v>
      </c>
      <c r="D58" s="27" t="s">
        <v>109</v>
      </c>
      <c r="E58" s="26" t="str">
        <f t="shared" si="6"/>
        <v>9</v>
      </c>
      <c r="F58" s="27" t="str">
        <f t="shared" si="8"/>
        <v xml:space="preserve">COPARTICIPACION FEDERAL DE IMPUESTOS Y OTROS FONDOS </v>
      </c>
      <c r="G58" s="26" t="str">
        <f t="shared" si="7"/>
        <v>2</v>
      </c>
      <c r="H58" s="27" t="str">
        <f t="shared" si="9"/>
        <v>Regímenes Especiales Afectados a Programas</v>
      </c>
      <c r="I58" s="27" t="str">
        <f t="shared" si="1"/>
        <v>006</v>
      </c>
      <c r="J58" s="27" t="str">
        <f t="shared" si="13"/>
        <v>IVA - Ley 23966 Art 5º Pto.2</v>
      </c>
      <c r="K58" s="30" t="s">
        <v>223</v>
      </c>
      <c r="L58" s="28" t="str">
        <f t="shared" si="5"/>
        <v>11.9.2.006</v>
      </c>
      <c r="M58" s="29" t="s">
        <v>222</v>
      </c>
    </row>
    <row r="59" spans="1:13" ht="15.75">
      <c r="A59" s="23" t="str">
        <f t="shared" si="3"/>
        <v>11.9.2.007</v>
      </c>
      <c r="B59" s="24" t="s">
        <v>224</v>
      </c>
      <c r="C59" s="26" t="str">
        <f t="shared" si="4"/>
        <v>11</v>
      </c>
      <c r="D59" s="27" t="s">
        <v>109</v>
      </c>
      <c r="E59" s="26" t="str">
        <f t="shared" si="6"/>
        <v>9</v>
      </c>
      <c r="F59" s="27" t="str">
        <f t="shared" si="8"/>
        <v xml:space="preserve">COPARTICIPACION FEDERAL DE IMPUESTOS Y OTROS FONDOS </v>
      </c>
      <c r="G59" s="26" t="str">
        <f t="shared" si="7"/>
        <v>2</v>
      </c>
      <c r="H59" s="27" t="str">
        <f t="shared" si="9"/>
        <v>Regímenes Especiales Afectados a Programas</v>
      </c>
      <c r="I59" s="27" t="str">
        <f t="shared" si="1"/>
        <v>007</v>
      </c>
      <c r="J59" s="27" t="str">
        <f t="shared" si="13"/>
        <v>Fondo Compensador Desequilibrios Fiscales Ley 24130</v>
      </c>
      <c r="K59" s="30" t="s">
        <v>225</v>
      </c>
      <c r="L59" s="28" t="str">
        <f t="shared" si="5"/>
        <v>11.9.2.007</v>
      </c>
      <c r="M59" s="29" t="s">
        <v>224</v>
      </c>
    </row>
    <row r="60" spans="1:13" ht="15.75">
      <c r="A60" s="23" t="str">
        <f t="shared" si="3"/>
        <v>11.9.2.008</v>
      </c>
      <c r="B60" s="24" t="s">
        <v>226</v>
      </c>
      <c r="C60" s="26" t="str">
        <f t="shared" si="4"/>
        <v>11</v>
      </c>
      <c r="D60" s="27" t="s">
        <v>109</v>
      </c>
      <c r="E60" s="26" t="str">
        <f t="shared" si="6"/>
        <v>9</v>
      </c>
      <c r="F60" s="27" t="str">
        <f t="shared" si="8"/>
        <v xml:space="preserve">COPARTICIPACION FEDERAL DE IMPUESTOS Y OTROS FONDOS </v>
      </c>
      <c r="G60" s="26" t="str">
        <f t="shared" si="7"/>
        <v>2</v>
      </c>
      <c r="H60" s="27" t="str">
        <f t="shared" si="9"/>
        <v>Regímenes Especiales Afectados a Programas</v>
      </c>
      <c r="I60" s="27" t="str">
        <f t="shared" si="1"/>
        <v>008</v>
      </c>
      <c r="J60" s="27" t="str">
        <f t="shared" si="13"/>
        <v>Fondo Educación y Promoción Cooperativa - Ley 23427</v>
      </c>
      <c r="K60" s="30" t="s">
        <v>227</v>
      </c>
      <c r="L60" s="28" t="str">
        <f t="shared" si="5"/>
        <v>11.9.2.008</v>
      </c>
      <c r="M60" s="29" t="s">
        <v>226</v>
      </c>
    </row>
    <row r="61" spans="1:13" ht="15.75">
      <c r="A61" s="23" t="str">
        <f t="shared" si="3"/>
        <v>11.9.3.000</v>
      </c>
      <c r="B61" s="24" t="s">
        <v>228</v>
      </c>
      <c r="C61" s="26" t="str">
        <f t="shared" si="4"/>
        <v>11</v>
      </c>
      <c r="D61" s="27" t="s">
        <v>109</v>
      </c>
      <c r="E61" s="26" t="str">
        <f t="shared" si="6"/>
        <v>9</v>
      </c>
      <c r="F61" s="27" t="str">
        <f t="shared" si="8"/>
        <v xml:space="preserve">COPARTICIPACION FEDERAL DE IMPUESTOS Y OTROS FONDOS </v>
      </c>
      <c r="G61" s="26" t="str">
        <f t="shared" si="7"/>
        <v>3</v>
      </c>
      <c r="H61" s="27" t="str">
        <f t="shared" si="9"/>
        <v>Regímenes de Leyes Especiales Afectados a Obras Públicas</v>
      </c>
      <c r="I61" s="27" t="str">
        <f t="shared" si="1"/>
        <v>000</v>
      </c>
      <c r="J61" s="27" t="str">
        <f t="shared" si="13"/>
        <v/>
      </c>
      <c r="K61" s="31" t="s">
        <v>229</v>
      </c>
      <c r="L61" s="28" t="str">
        <f t="shared" si="5"/>
        <v>11.9.3.000</v>
      </c>
      <c r="M61" s="29" t="s">
        <v>228</v>
      </c>
    </row>
    <row r="62" spans="1:13" ht="15.75">
      <c r="A62" s="23" t="str">
        <f t="shared" si="3"/>
        <v>11.9.3.001</v>
      </c>
      <c r="B62" s="24" t="s">
        <v>230</v>
      </c>
      <c r="C62" s="26" t="str">
        <f t="shared" si="4"/>
        <v>11</v>
      </c>
      <c r="D62" s="27" t="s">
        <v>109</v>
      </c>
      <c r="E62" s="26" t="str">
        <f t="shared" si="6"/>
        <v>9</v>
      </c>
      <c r="F62" s="27" t="str">
        <f t="shared" si="8"/>
        <v xml:space="preserve">COPARTICIPACION FEDERAL DE IMPUESTOS Y OTROS FONDOS </v>
      </c>
      <c r="G62" s="26" t="str">
        <f t="shared" si="7"/>
        <v>3</v>
      </c>
      <c r="H62" s="27" t="str">
        <f t="shared" si="9"/>
        <v>Regímenes de Leyes Especiales Afectados a Obras Públicas</v>
      </c>
      <c r="I62" s="27" t="str">
        <f t="shared" si="1"/>
        <v>001</v>
      </c>
      <c r="J62" s="27" t="str">
        <f t="shared" si="13"/>
        <v xml:space="preserve">Obras de Infraestructura - Impuestos a los combustibles Ley </v>
      </c>
      <c r="K62" s="30" t="s">
        <v>231</v>
      </c>
      <c r="L62" s="28" t="str">
        <f t="shared" si="5"/>
        <v>11.9.3.001</v>
      </c>
      <c r="M62" s="29" t="s">
        <v>230</v>
      </c>
    </row>
    <row r="63" spans="1:13" ht="15.75">
      <c r="A63" s="23" t="str">
        <f t="shared" si="3"/>
        <v>11.9.3.002</v>
      </c>
      <c r="B63" s="24" t="s">
        <v>232</v>
      </c>
      <c r="C63" s="26" t="str">
        <f t="shared" si="4"/>
        <v>11</v>
      </c>
      <c r="D63" s="27" t="s">
        <v>109</v>
      </c>
      <c r="E63" s="26" t="str">
        <f t="shared" si="6"/>
        <v>9</v>
      </c>
      <c r="F63" s="27" t="str">
        <f t="shared" si="8"/>
        <v xml:space="preserve">COPARTICIPACION FEDERAL DE IMPUESTOS Y OTROS FONDOS </v>
      </c>
      <c r="G63" s="26" t="str">
        <f t="shared" si="7"/>
        <v>3</v>
      </c>
      <c r="H63" s="27" t="str">
        <f t="shared" si="9"/>
        <v>Regímenes de Leyes Especiales Afectados a Obras Públicas</v>
      </c>
      <c r="I63" s="27" t="str">
        <f t="shared" si="1"/>
        <v>002</v>
      </c>
      <c r="J63" s="27" t="str">
        <f t="shared" si="13"/>
        <v>Coparticipación Vial - Impuestos a los combustibles Ley 2396</v>
      </c>
      <c r="K63" s="30" t="s">
        <v>233</v>
      </c>
      <c r="L63" s="28" t="str">
        <f t="shared" si="5"/>
        <v>11.9.3.002</v>
      </c>
      <c r="M63" s="29" t="s">
        <v>232</v>
      </c>
    </row>
    <row r="64" spans="1:13" ht="15.75">
      <c r="A64" s="23" t="str">
        <f t="shared" si="3"/>
        <v>11.9.3.003</v>
      </c>
      <c r="B64" s="24" t="s">
        <v>234</v>
      </c>
      <c r="C64" s="26" t="str">
        <f t="shared" si="4"/>
        <v>11</v>
      </c>
      <c r="D64" s="27" t="s">
        <v>109</v>
      </c>
      <c r="E64" s="26" t="str">
        <f t="shared" si="6"/>
        <v>9</v>
      </c>
      <c r="F64" s="27" t="str">
        <f t="shared" si="8"/>
        <v xml:space="preserve">COPARTICIPACION FEDERAL DE IMPUESTOS Y OTROS FONDOS </v>
      </c>
      <c r="G64" s="26" t="str">
        <f t="shared" si="7"/>
        <v>3</v>
      </c>
      <c r="H64" s="27" t="str">
        <f t="shared" si="9"/>
        <v>Regímenes de Leyes Especiales Afectados a Obras Públicas</v>
      </c>
      <c r="I64" s="27" t="str">
        <f t="shared" si="1"/>
        <v>003</v>
      </c>
      <c r="J64" s="27" t="str">
        <f t="shared" si="13"/>
        <v xml:space="preserve">FO.NA.VI. - Impuestos a los combustibles Ley 23966 </v>
      </c>
      <c r="K64" s="30" t="s">
        <v>235</v>
      </c>
      <c r="L64" s="28" t="str">
        <f t="shared" si="5"/>
        <v>11.9.3.003</v>
      </c>
      <c r="M64" s="29" t="s">
        <v>234</v>
      </c>
    </row>
    <row r="65" spans="1:15" ht="15.75">
      <c r="A65" s="23" t="str">
        <f t="shared" si="3"/>
        <v>11.9.3.004</v>
      </c>
      <c r="B65" s="24" t="s">
        <v>236</v>
      </c>
      <c r="C65" s="26" t="str">
        <f t="shared" si="4"/>
        <v>11</v>
      </c>
      <c r="D65" s="27" t="s">
        <v>109</v>
      </c>
      <c r="E65" s="26" t="str">
        <f t="shared" si="6"/>
        <v>9</v>
      </c>
      <c r="F65" s="27" t="str">
        <f t="shared" si="8"/>
        <v xml:space="preserve">COPARTICIPACION FEDERAL DE IMPUESTOS Y OTROS FONDOS </v>
      </c>
      <c r="G65" s="26" t="str">
        <f t="shared" si="7"/>
        <v>3</v>
      </c>
      <c r="H65" s="27" t="str">
        <f t="shared" si="9"/>
        <v>Regímenes de Leyes Especiales Afectados a Obras Públicas</v>
      </c>
      <c r="I65" s="27" t="str">
        <f t="shared" si="1"/>
        <v>004</v>
      </c>
      <c r="J65" s="27" t="str">
        <f t="shared" si="13"/>
        <v>F.E.D.E.I. - Impuestos a los combustibles Ley 23966 Art. 20</v>
      </c>
      <c r="K65" s="30" t="s">
        <v>237</v>
      </c>
      <c r="L65" s="28" t="str">
        <f t="shared" si="5"/>
        <v>11.9.3.004</v>
      </c>
      <c r="M65" s="29" t="s">
        <v>236</v>
      </c>
    </row>
    <row r="66" spans="1:15" ht="15.75">
      <c r="A66" s="23" t="str">
        <f t="shared" si="3"/>
        <v>11.9.9.000</v>
      </c>
      <c r="B66" s="24" t="s">
        <v>238</v>
      </c>
      <c r="C66" s="26" t="str">
        <f t="shared" si="4"/>
        <v>11</v>
      </c>
      <c r="D66" s="27" t="s">
        <v>109</v>
      </c>
      <c r="E66" s="26" t="str">
        <f t="shared" si="6"/>
        <v>9</v>
      </c>
      <c r="F66" s="27" t="str">
        <f t="shared" si="8"/>
        <v xml:space="preserve">COPARTICIPACION FEDERAL DE IMPUESTOS Y OTROS FONDOS </v>
      </c>
      <c r="G66" s="26" t="str">
        <f t="shared" si="7"/>
        <v>9</v>
      </c>
      <c r="H66" s="27" t="str">
        <f t="shared" si="9"/>
        <v>Otros Financiamientos especiales de Jurisdicción Nacional</v>
      </c>
      <c r="I66" s="27" t="str">
        <f t="shared" ref="I66:I134" si="14">+MID($K66,8,3)</f>
        <v>000</v>
      </c>
      <c r="J66" s="27" t="str">
        <f t="shared" si="13"/>
        <v/>
      </c>
      <c r="K66" s="30" t="s">
        <v>239</v>
      </c>
      <c r="L66" s="28" t="str">
        <f t="shared" si="5"/>
        <v>11.9.9.000</v>
      </c>
      <c r="M66" s="29" t="s">
        <v>238</v>
      </c>
    </row>
    <row r="67" spans="1:15" ht="15.75">
      <c r="A67" s="23" t="str">
        <f t="shared" ref="A67:A135" si="15">+CONCATENATE(C67,".",E67,".",G67,".",I67)</f>
        <v>12.0.0.000</v>
      </c>
      <c r="B67" s="24" t="s">
        <v>240</v>
      </c>
      <c r="C67" s="25" t="str">
        <f t="shared" ref="C67:C131" si="16">+LEFT(K67,2)</f>
        <v>12</v>
      </c>
      <c r="D67" s="25" t="s">
        <v>240</v>
      </c>
      <c r="E67" s="26" t="str">
        <f t="shared" si="6"/>
        <v>0</v>
      </c>
      <c r="F67" s="27" t="str">
        <f t="shared" si="8"/>
        <v/>
      </c>
      <c r="G67" s="26" t="str">
        <f t="shared" si="7"/>
        <v>0</v>
      </c>
      <c r="H67" s="27" t="str">
        <f t="shared" si="9"/>
        <v/>
      </c>
      <c r="I67" s="27" t="str">
        <f t="shared" si="14"/>
        <v>000</v>
      </c>
      <c r="J67" s="27"/>
      <c r="K67" s="28" t="s">
        <v>241</v>
      </c>
      <c r="L67" s="28" t="str">
        <f t="shared" ref="L67:L135" si="17">+CONCATENATE(C67,".",E67,".",G67,".",I67)</f>
        <v>12.0.0.000</v>
      </c>
      <c r="M67" s="29" t="s">
        <v>240</v>
      </c>
    </row>
    <row r="68" spans="1:15" ht="15.75">
      <c r="A68" s="23" t="str">
        <f t="shared" si="15"/>
        <v>12.1.0.000</v>
      </c>
      <c r="B68" s="24" t="s">
        <v>242</v>
      </c>
      <c r="C68" s="26" t="str">
        <f t="shared" si="16"/>
        <v>12</v>
      </c>
      <c r="D68" s="27" t="s">
        <v>240</v>
      </c>
      <c r="E68" s="26" t="str">
        <f t="shared" ref="E68:E136" si="18">+MID(K68,4,1)</f>
        <v>1</v>
      </c>
      <c r="F68" s="27" t="str">
        <f t="shared" si="8"/>
        <v>TASAS</v>
      </c>
      <c r="G68" s="26" t="str">
        <f t="shared" ref="G68:G136" si="19">+MID(K68,6,1)</f>
        <v>0</v>
      </c>
      <c r="H68" s="27" t="str">
        <f t="shared" si="9"/>
        <v/>
      </c>
      <c r="I68" s="27" t="str">
        <f t="shared" si="14"/>
        <v>000</v>
      </c>
      <c r="J68" s="27"/>
      <c r="K68" s="28" t="s">
        <v>243</v>
      </c>
      <c r="L68" s="28" t="str">
        <f t="shared" si="17"/>
        <v>12.1.0.000</v>
      </c>
      <c r="M68" s="29" t="s">
        <v>242</v>
      </c>
      <c r="O68" s="38"/>
    </row>
    <row r="69" spans="1:15" ht="15.75">
      <c r="A69" s="23" t="str">
        <f t="shared" si="15"/>
        <v>12.1.1.000</v>
      </c>
      <c r="B69" s="24" t="s">
        <v>244</v>
      </c>
      <c r="C69" s="26" t="str">
        <f t="shared" si="16"/>
        <v>12</v>
      </c>
      <c r="D69" s="27" t="s">
        <v>240</v>
      </c>
      <c r="E69" s="26" t="str">
        <f t="shared" si="18"/>
        <v>1</v>
      </c>
      <c r="F69" s="27" t="str">
        <f>IF(E69="0","",IF(E69=E68,F68,MID($K69,12,60)))</f>
        <v>TASAS</v>
      </c>
      <c r="G69" s="26" t="str">
        <f t="shared" si="19"/>
        <v>1</v>
      </c>
      <c r="H69" s="27" t="str">
        <f t="shared" si="9"/>
        <v>Administrativa</v>
      </c>
      <c r="I69" s="27" t="str">
        <f t="shared" si="14"/>
        <v>000</v>
      </c>
      <c r="J69" s="27" t="str">
        <f t="shared" ref="J69:J100" si="20">IF(I69="000","",MID($K69,12,60))</f>
        <v/>
      </c>
      <c r="K69" s="30" t="s">
        <v>245</v>
      </c>
      <c r="L69" s="28" t="str">
        <f t="shared" si="17"/>
        <v>12.1.1.000</v>
      </c>
      <c r="M69" s="29" t="s">
        <v>244</v>
      </c>
      <c r="O69" s="39"/>
    </row>
    <row r="70" spans="1:15" ht="15.75">
      <c r="A70" s="23" t="str">
        <f t="shared" si="15"/>
        <v>12.1.1.001</v>
      </c>
      <c r="B70" s="24" t="s">
        <v>246</v>
      </c>
      <c r="C70" s="26" t="str">
        <f t="shared" si="16"/>
        <v>12</v>
      </c>
      <c r="D70" s="27" t="s">
        <v>240</v>
      </c>
      <c r="E70" s="26" t="str">
        <f t="shared" si="18"/>
        <v>1</v>
      </c>
      <c r="F70" s="27" t="str">
        <f t="shared" ref="F70:F133" si="21">IF(E70="0","",IF(E70=E69,F69,MID($K70,12,60)))</f>
        <v>TASAS</v>
      </c>
      <c r="G70" s="26" t="str">
        <f t="shared" si="19"/>
        <v>1</v>
      </c>
      <c r="H70" s="27" t="str">
        <f t="shared" si="9"/>
        <v>Administrativa</v>
      </c>
      <c r="I70" s="27" t="str">
        <f t="shared" si="14"/>
        <v>001</v>
      </c>
      <c r="J70" s="27" t="str">
        <f t="shared" si="20"/>
        <v>Tasa IESC</v>
      </c>
      <c r="K70" s="30" t="s">
        <v>247</v>
      </c>
      <c r="L70" s="28" t="str">
        <f t="shared" si="17"/>
        <v>12.1.1.001</v>
      </c>
      <c r="M70" s="29" t="s">
        <v>246</v>
      </c>
      <c r="O70" s="40"/>
    </row>
    <row r="71" spans="1:15" ht="15.75">
      <c r="A71" s="23" t="str">
        <f t="shared" si="15"/>
        <v>12.1.1.002</v>
      </c>
      <c r="B71" s="24" t="s">
        <v>248</v>
      </c>
      <c r="C71" s="26" t="str">
        <f t="shared" si="16"/>
        <v>12</v>
      </c>
      <c r="D71" s="27" t="s">
        <v>240</v>
      </c>
      <c r="E71" s="26" t="str">
        <f t="shared" si="18"/>
        <v>1</v>
      </c>
      <c r="F71" s="27" t="str">
        <f t="shared" si="21"/>
        <v>TASAS</v>
      </c>
      <c r="G71" s="26" t="str">
        <f t="shared" si="19"/>
        <v>1</v>
      </c>
      <c r="H71" s="27" t="str">
        <f t="shared" si="9"/>
        <v>Administrativa</v>
      </c>
      <c r="I71" s="27" t="str">
        <f t="shared" si="14"/>
        <v>002</v>
      </c>
      <c r="J71" s="27" t="str">
        <f t="shared" si="20"/>
        <v xml:space="preserve">Minería </v>
      </c>
      <c r="K71" s="30" t="s">
        <v>249</v>
      </c>
      <c r="L71" s="28" t="str">
        <f t="shared" si="17"/>
        <v>12.1.1.002</v>
      </c>
      <c r="M71" s="29" t="s">
        <v>248</v>
      </c>
      <c r="O71" s="40"/>
    </row>
    <row r="72" spans="1:15" ht="15.75">
      <c r="A72" s="23" t="str">
        <f t="shared" si="15"/>
        <v>12.1.1.003</v>
      </c>
      <c r="B72" s="24" t="s">
        <v>250</v>
      </c>
      <c r="C72" s="26" t="str">
        <f t="shared" si="16"/>
        <v>12</v>
      </c>
      <c r="D72" s="27" t="s">
        <v>240</v>
      </c>
      <c r="E72" s="26" t="str">
        <f t="shared" si="18"/>
        <v>1</v>
      </c>
      <c r="F72" s="27" t="str">
        <f t="shared" si="21"/>
        <v>TASAS</v>
      </c>
      <c r="G72" s="26" t="str">
        <f t="shared" si="19"/>
        <v>1</v>
      </c>
      <c r="H72" s="27" t="str">
        <f t="shared" si="9"/>
        <v>Administrativa</v>
      </c>
      <c r="I72" s="27" t="str">
        <f>+MID($K72,8,3)</f>
        <v>003</v>
      </c>
      <c r="J72" s="27" t="str">
        <f t="shared" si="20"/>
        <v>Rentas</v>
      </c>
      <c r="K72" s="30" t="s">
        <v>251</v>
      </c>
      <c r="L72" s="28" t="str">
        <f t="shared" si="17"/>
        <v>12.1.1.003</v>
      </c>
      <c r="M72" s="29" t="s">
        <v>250</v>
      </c>
      <c r="O72" s="40"/>
    </row>
    <row r="73" spans="1:15" ht="15.75">
      <c r="A73" s="23" t="str">
        <f t="shared" si="15"/>
        <v>12.1.2.000</v>
      </c>
      <c r="B73" s="24" t="s">
        <v>252</v>
      </c>
      <c r="C73" s="26" t="str">
        <f t="shared" si="16"/>
        <v>12</v>
      </c>
      <c r="D73" s="27" t="s">
        <v>240</v>
      </c>
      <c r="E73" s="26" t="str">
        <f t="shared" si="18"/>
        <v>1</v>
      </c>
      <c r="F73" s="27" t="str">
        <f t="shared" si="21"/>
        <v>TASAS</v>
      </c>
      <c r="G73" s="26" t="str">
        <f t="shared" si="19"/>
        <v>2</v>
      </c>
      <c r="H73" s="27" t="str">
        <f t="shared" si="9"/>
        <v>Judiciales</v>
      </c>
      <c r="I73" s="27" t="str">
        <f t="shared" si="14"/>
        <v>000</v>
      </c>
      <c r="J73" s="27" t="str">
        <f t="shared" si="20"/>
        <v/>
      </c>
      <c r="K73" s="30" t="s">
        <v>253</v>
      </c>
      <c r="L73" s="28" t="str">
        <f t="shared" si="17"/>
        <v>12.1.2.000</v>
      </c>
      <c r="M73" s="29" t="s">
        <v>252</v>
      </c>
      <c r="O73" s="39"/>
    </row>
    <row r="74" spans="1:15" ht="15.75">
      <c r="A74" s="23" t="str">
        <f t="shared" si="15"/>
        <v>12.1.2.001</v>
      </c>
      <c r="B74" s="24" t="s">
        <v>254</v>
      </c>
      <c r="C74" s="26" t="str">
        <f t="shared" si="16"/>
        <v>12</v>
      </c>
      <c r="D74" s="27" t="s">
        <v>240</v>
      </c>
      <c r="E74" s="26" t="str">
        <f t="shared" si="18"/>
        <v>1</v>
      </c>
      <c r="F74" s="27" t="str">
        <f t="shared" si="21"/>
        <v>TASAS</v>
      </c>
      <c r="G74" s="26" t="str">
        <f t="shared" si="19"/>
        <v>2</v>
      </c>
      <c r="H74" s="27" t="str">
        <f t="shared" si="9"/>
        <v>Judiciales</v>
      </c>
      <c r="I74" s="27" t="str">
        <f t="shared" si="14"/>
        <v>001</v>
      </c>
      <c r="J74" s="27" t="str">
        <f t="shared" si="20"/>
        <v>Fondo del Poder Judicial</v>
      </c>
      <c r="K74" s="30" t="s">
        <v>255</v>
      </c>
      <c r="L74" s="28" t="str">
        <f t="shared" si="17"/>
        <v>12.1.2.001</v>
      </c>
      <c r="M74" s="29" t="s">
        <v>254</v>
      </c>
      <c r="O74" s="40"/>
    </row>
    <row r="75" spans="1:15" ht="15.75">
      <c r="A75" s="23" t="str">
        <f t="shared" si="15"/>
        <v>12.1.3.000</v>
      </c>
      <c r="B75" s="24" t="s">
        <v>256</v>
      </c>
      <c r="C75" s="26" t="str">
        <f t="shared" si="16"/>
        <v>12</v>
      </c>
      <c r="D75" s="27" t="s">
        <v>240</v>
      </c>
      <c r="E75" s="26" t="str">
        <f t="shared" si="18"/>
        <v>1</v>
      </c>
      <c r="F75" s="27" t="str">
        <f t="shared" si="21"/>
        <v>TASAS</v>
      </c>
      <c r="G75" s="26" t="str">
        <f t="shared" si="19"/>
        <v>3</v>
      </c>
      <c r="H75" s="27" t="str">
        <f t="shared" si="9"/>
        <v>Tasa Ambiental</v>
      </c>
      <c r="I75" s="27" t="str">
        <f t="shared" si="14"/>
        <v>000</v>
      </c>
      <c r="J75" s="27" t="str">
        <f t="shared" si="20"/>
        <v/>
      </c>
      <c r="K75" s="30" t="s">
        <v>257</v>
      </c>
      <c r="L75" s="28" t="str">
        <f t="shared" si="17"/>
        <v>12.1.3.000</v>
      </c>
      <c r="M75" s="29" t="s">
        <v>256</v>
      </c>
      <c r="O75" s="39"/>
    </row>
    <row r="76" spans="1:15" ht="15.75">
      <c r="A76" s="23" t="str">
        <f t="shared" si="15"/>
        <v>12.1.4.000</v>
      </c>
      <c r="B76" s="24" t="s">
        <v>258</v>
      </c>
      <c r="C76" s="26" t="str">
        <f t="shared" si="16"/>
        <v>12</v>
      </c>
      <c r="D76" s="27" t="s">
        <v>240</v>
      </c>
      <c r="E76" s="26" t="str">
        <f t="shared" si="18"/>
        <v>1</v>
      </c>
      <c r="F76" s="27" t="str">
        <f t="shared" si="21"/>
        <v>TASAS</v>
      </c>
      <c r="G76" s="26">
        <v>4</v>
      </c>
      <c r="H76" s="27" t="str">
        <f t="shared" si="9"/>
        <v>Ley 1476 Pesca</v>
      </c>
      <c r="I76" s="27" t="str">
        <f t="shared" si="14"/>
        <v>000</v>
      </c>
      <c r="J76" s="27" t="str">
        <f t="shared" si="20"/>
        <v/>
      </c>
      <c r="K76" s="41" t="s">
        <v>259</v>
      </c>
      <c r="L76" s="28" t="str">
        <f t="shared" si="17"/>
        <v>12.1.4.000</v>
      </c>
      <c r="M76" s="29" t="s">
        <v>258</v>
      </c>
      <c r="O76" s="39"/>
    </row>
    <row r="77" spans="1:15" ht="15.75">
      <c r="A77" s="23" t="str">
        <f t="shared" si="15"/>
        <v>12.1.5.000</v>
      </c>
      <c r="B77" s="24" t="s">
        <v>260</v>
      </c>
      <c r="C77" s="26" t="str">
        <f t="shared" si="16"/>
        <v>12</v>
      </c>
      <c r="D77" s="27" t="s">
        <v>240</v>
      </c>
      <c r="E77" s="26" t="str">
        <f t="shared" si="18"/>
        <v>1</v>
      </c>
      <c r="F77" s="27" t="str">
        <f t="shared" si="21"/>
        <v>TASAS</v>
      </c>
      <c r="G77" s="26">
        <v>5</v>
      </c>
      <c r="H77" s="27" t="str">
        <f t="shared" si="9"/>
        <v>UN.E.PO.S.C.</v>
      </c>
      <c r="I77" s="27" t="str">
        <f t="shared" si="14"/>
        <v>000</v>
      </c>
      <c r="J77" s="27" t="str">
        <f t="shared" si="20"/>
        <v/>
      </c>
      <c r="K77" s="41" t="s">
        <v>261</v>
      </c>
      <c r="L77" s="28" t="str">
        <f t="shared" si="17"/>
        <v>12.1.5.000</v>
      </c>
      <c r="M77" s="29" t="s">
        <v>260</v>
      </c>
      <c r="O77" s="39"/>
    </row>
    <row r="78" spans="1:15" ht="15.75">
      <c r="A78" s="23" t="str">
        <f t="shared" si="15"/>
        <v>12.1.6.000</v>
      </c>
      <c r="B78" s="24" t="s">
        <v>262</v>
      </c>
      <c r="C78" s="26" t="str">
        <f t="shared" si="16"/>
        <v>12</v>
      </c>
      <c r="D78" s="27" t="s">
        <v>240</v>
      </c>
      <c r="E78" s="26" t="str">
        <f t="shared" si="18"/>
        <v>1</v>
      </c>
      <c r="F78" s="27" t="str">
        <f t="shared" si="21"/>
        <v>TASAS</v>
      </c>
      <c r="G78" s="26">
        <v>6</v>
      </c>
      <c r="H78" s="27" t="str">
        <f t="shared" si="9"/>
        <v>A.G.V.P. Permisos de Transito</v>
      </c>
      <c r="I78" s="27" t="str">
        <f t="shared" si="14"/>
        <v>000</v>
      </c>
      <c r="J78" s="27" t="str">
        <f t="shared" si="20"/>
        <v/>
      </c>
      <c r="K78" s="30" t="s">
        <v>263</v>
      </c>
      <c r="L78" s="28" t="str">
        <f t="shared" si="17"/>
        <v>12.1.6.000</v>
      </c>
      <c r="M78" s="29" t="s">
        <v>262</v>
      </c>
      <c r="O78" s="39"/>
    </row>
    <row r="79" spans="1:15" ht="15.75">
      <c r="A79" s="23" t="str">
        <f t="shared" si="15"/>
        <v>12.1.7.000</v>
      </c>
      <c r="B79" s="24" t="s">
        <v>264</v>
      </c>
      <c r="C79" s="26" t="str">
        <f t="shared" si="16"/>
        <v>12</v>
      </c>
      <c r="D79" s="27" t="s">
        <v>240</v>
      </c>
      <c r="E79" s="26" t="str">
        <f t="shared" si="18"/>
        <v>1</v>
      </c>
      <c r="F79" s="27" t="str">
        <f t="shared" si="21"/>
        <v>TASAS</v>
      </c>
      <c r="G79" s="26" t="str">
        <f t="shared" si="19"/>
        <v>7</v>
      </c>
      <c r="H79" s="27" t="str">
        <f t="shared" si="9"/>
        <v xml:space="preserve">Ministerio de Gobierno </v>
      </c>
      <c r="I79" s="27" t="str">
        <f t="shared" si="14"/>
        <v>000</v>
      </c>
      <c r="J79" s="27" t="str">
        <f t="shared" si="20"/>
        <v/>
      </c>
      <c r="K79" s="30" t="s">
        <v>265</v>
      </c>
      <c r="L79" s="28" t="str">
        <f t="shared" si="17"/>
        <v>12.1.7.000</v>
      </c>
      <c r="M79" s="29" t="s">
        <v>264</v>
      </c>
      <c r="O79" s="39"/>
    </row>
    <row r="80" spans="1:15" ht="15.75">
      <c r="A80" s="23" t="str">
        <f t="shared" si="15"/>
        <v>12.1.7.001</v>
      </c>
      <c r="B80" s="24" t="s">
        <v>266</v>
      </c>
      <c r="C80" s="26" t="str">
        <f t="shared" si="16"/>
        <v>12</v>
      </c>
      <c r="D80" s="27" t="s">
        <v>240</v>
      </c>
      <c r="E80" s="26" t="str">
        <f t="shared" si="18"/>
        <v>1</v>
      </c>
      <c r="F80" s="27" t="str">
        <f t="shared" si="21"/>
        <v>TASAS</v>
      </c>
      <c r="G80" s="26" t="str">
        <f t="shared" si="19"/>
        <v>7</v>
      </c>
      <c r="H80" s="27" t="str">
        <f t="shared" si="9"/>
        <v xml:space="preserve">Ministerio de Gobierno </v>
      </c>
      <c r="I80" s="27" t="str">
        <f t="shared" si="14"/>
        <v>001</v>
      </c>
      <c r="J80" s="27" t="str">
        <f t="shared" si="20"/>
        <v>Registro Civil - R.N.P. Res. 1471/09</v>
      </c>
      <c r="K80" s="30" t="s">
        <v>267</v>
      </c>
      <c r="L80" s="28" t="str">
        <f t="shared" si="17"/>
        <v>12.1.7.001</v>
      </c>
      <c r="M80" s="29" t="s">
        <v>266</v>
      </c>
      <c r="O80" s="40"/>
    </row>
    <row r="81" spans="1:15" ht="15.75">
      <c r="A81" s="23" t="str">
        <f t="shared" si="15"/>
        <v>12.1.8.000</v>
      </c>
      <c r="B81" s="24" t="s">
        <v>268</v>
      </c>
      <c r="C81" s="26" t="str">
        <f t="shared" si="16"/>
        <v>12</v>
      </c>
      <c r="D81" s="27" t="s">
        <v>240</v>
      </c>
      <c r="E81" s="26" t="str">
        <f t="shared" si="18"/>
        <v>1</v>
      </c>
      <c r="F81" s="27" t="str">
        <f t="shared" si="21"/>
        <v>TASAS</v>
      </c>
      <c r="G81" s="26" t="str">
        <f t="shared" si="19"/>
        <v>8</v>
      </c>
      <c r="H81" s="27" t="str">
        <f t="shared" si="9"/>
        <v>Consejo Agrario provincial</v>
      </c>
      <c r="I81" s="27" t="str">
        <f t="shared" si="14"/>
        <v>000</v>
      </c>
      <c r="J81" s="27" t="str">
        <f t="shared" si="20"/>
        <v/>
      </c>
      <c r="K81" s="30" t="s">
        <v>269</v>
      </c>
      <c r="L81" s="28" t="s">
        <v>270</v>
      </c>
      <c r="M81" s="29" t="s">
        <v>268</v>
      </c>
      <c r="O81" s="39"/>
    </row>
    <row r="82" spans="1:15" ht="15.75">
      <c r="A82" s="23" t="str">
        <f t="shared" si="15"/>
        <v>12.1.8.001</v>
      </c>
      <c r="B82" s="24" t="s">
        <v>271</v>
      </c>
      <c r="C82" s="26" t="str">
        <f t="shared" si="16"/>
        <v>12</v>
      </c>
      <c r="D82" s="27" t="s">
        <v>240</v>
      </c>
      <c r="E82" s="26" t="str">
        <f t="shared" si="18"/>
        <v>1</v>
      </c>
      <c r="F82" s="27" t="str">
        <f t="shared" si="21"/>
        <v>TASAS</v>
      </c>
      <c r="G82" s="26" t="str">
        <f t="shared" si="19"/>
        <v>8</v>
      </c>
      <c r="H82" s="27" t="str">
        <f t="shared" ref="H82:H145" si="22">IF(G82="0","",IF(G82=G81,H81,MID($K82,12,60)))</f>
        <v>Consejo Agrario provincial</v>
      </c>
      <c r="I82" s="27" t="str">
        <f t="shared" si="14"/>
        <v>001</v>
      </c>
      <c r="J82" s="27" t="str">
        <f t="shared" si="20"/>
        <v>D.I.P.A.</v>
      </c>
      <c r="K82" s="30" t="s">
        <v>272</v>
      </c>
      <c r="L82" s="28" t="str">
        <f t="shared" si="17"/>
        <v>12.1.8.001</v>
      </c>
      <c r="M82" s="29" t="s">
        <v>271</v>
      </c>
      <c r="O82" s="40"/>
    </row>
    <row r="83" spans="1:15" ht="15.75">
      <c r="A83" s="23" t="str">
        <f t="shared" si="15"/>
        <v>12.1.8.002</v>
      </c>
      <c r="B83" s="24" t="s">
        <v>273</v>
      </c>
      <c r="C83" s="26" t="str">
        <f t="shared" si="16"/>
        <v>12</v>
      </c>
      <c r="D83" s="27" t="s">
        <v>240</v>
      </c>
      <c r="E83" s="26" t="str">
        <f t="shared" si="18"/>
        <v>1</v>
      </c>
      <c r="F83" s="27" t="str">
        <f t="shared" si="21"/>
        <v>TASAS</v>
      </c>
      <c r="G83" s="26" t="str">
        <f t="shared" si="19"/>
        <v>8</v>
      </c>
      <c r="H83" s="27" t="str">
        <f t="shared" si="22"/>
        <v>Consejo Agrario provincial</v>
      </c>
      <c r="I83" s="27" t="str">
        <f t="shared" si="14"/>
        <v>002</v>
      </c>
      <c r="J83" s="27" t="str">
        <f t="shared" si="20"/>
        <v>Control Sanitario</v>
      </c>
      <c r="K83" s="30" t="s">
        <v>274</v>
      </c>
      <c r="L83" s="28" t="str">
        <f t="shared" si="17"/>
        <v>12.1.8.002</v>
      </c>
      <c r="M83" s="29" t="s">
        <v>273</v>
      </c>
      <c r="O83" s="40"/>
    </row>
    <row r="84" spans="1:15" ht="15.75">
      <c r="A84" s="23" t="str">
        <f t="shared" si="15"/>
        <v>12.1.8.003</v>
      </c>
      <c r="B84" s="24" t="s">
        <v>275</v>
      </c>
      <c r="C84" s="26" t="str">
        <f t="shared" si="16"/>
        <v>12</v>
      </c>
      <c r="D84" s="27" t="s">
        <v>240</v>
      </c>
      <c r="E84" s="26" t="str">
        <f t="shared" si="18"/>
        <v>1</v>
      </c>
      <c r="F84" s="27" t="str">
        <f t="shared" si="21"/>
        <v>TASAS</v>
      </c>
      <c r="G84" s="26" t="str">
        <f t="shared" si="19"/>
        <v>8</v>
      </c>
      <c r="H84" s="27" t="str">
        <f t="shared" si="22"/>
        <v>Consejo Agrario provincial</v>
      </c>
      <c r="I84" s="27" t="str">
        <f t="shared" si="14"/>
        <v>003</v>
      </c>
      <c r="J84" s="27" t="str">
        <f t="shared" si="20"/>
        <v>Aforo Leña</v>
      </c>
      <c r="K84" s="30" t="s">
        <v>276</v>
      </c>
      <c r="L84" s="28" t="str">
        <f t="shared" si="17"/>
        <v>12.1.8.003</v>
      </c>
      <c r="M84" s="29" t="s">
        <v>275</v>
      </c>
      <c r="O84" s="40"/>
    </row>
    <row r="85" spans="1:15" ht="15.75">
      <c r="A85" s="23" t="str">
        <f t="shared" si="15"/>
        <v>12.1.8.004</v>
      </c>
      <c r="B85" s="24" t="s">
        <v>277</v>
      </c>
      <c r="C85" s="26" t="str">
        <f t="shared" si="16"/>
        <v>12</v>
      </c>
      <c r="D85" s="27" t="s">
        <v>240</v>
      </c>
      <c r="E85" s="26" t="str">
        <f t="shared" si="18"/>
        <v>1</v>
      </c>
      <c r="F85" s="27" t="str">
        <f t="shared" si="21"/>
        <v>TASAS</v>
      </c>
      <c r="G85" s="26" t="str">
        <f t="shared" si="19"/>
        <v>8</v>
      </c>
      <c r="H85" s="27" t="str">
        <f t="shared" si="22"/>
        <v>Consejo Agrario provincial</v>
      </c>
      <c r="I85" s="27" t="str">
        <f t="shared" si="14"/>
        <v>004</v>
      </c>
      <c r="J85" s="27" t="str">
        <f t="shared" si="20"/>
        <v>Sanidad Animal</v>
      </c>
      <c r="K85" s="30" t="s">
        <v>278</v>
      </c>
      <c r="L85" s="28" t="str">
        <f t="shared" si="17"/>
        <v>12.1.8.004</v>
      </c>
      <c r="M85" s="29" t="s">
        <v>277</v>
      </c>
      <c r="O85" s="40"/>
    </row>
    <row r="86" spans="1:15" ht="15.75">
      <c r="A86" s="23" t="str">
        <f t="shared" si="15"/>
        <v>12.1.8.005</v>
      </c>
      <c r="B86" s="24" t="s">
        <v>279</v>
      </c>
      <c r="C86" s="26" t="str">
        <f t="shared" si="16"/>
        <v>12</v>
      </c>
      <c r="D86" s="27" t="s">
        <v>240</v>
      </c>
      <c r="E86" s="26" t="str">
        <f t="shared" si="18"/>
        <v>1</v>
      </c>
      <c r="F86" s="27" t="str">
        <f t="shared" si="21"/>
        <v>TASAS</v>
      </c>
      <c r="G86" s="26" t="str">
        <f t="shared" si="19"/>
        <v>8</v>
      </c>
      <c r="H86" s="27" t="str">
        <f t="shared" si="22"/>
        <v>Consejo Agrario provincial</v>
      </c>
      <c r="I86" s="27" t="str">
        <f t="shared" si="14"/>
        <v>005</v>
      </c>
      <c r="J86" s="27" t="str">
        <f t="shared" si="20"/>
        <v>Laboratorio Lana</v>
      </c>
      <c r="K86" s="30" t="s">
        <v>280</v>
      </c>
      <c r="L86" s="28" t="str">
        <f t="shared" si="17"/>
        <v>12.1.8.005</v>
      </c>
      <c r="M86" s="29" t="s">
        <v>279</v>
      </c>
      <c r="O86" s="40"/>
    </row>
    <row r="87" spans="1:15" ht="15.75">
      <c r="A87" s="23" t="str">
        <f t="shared" si="15"/>
        <v>12.1.8.006</v>
      </c>
      <c r="B87" s="24" t="s">
        <v>281</v>
      </c>
      <c r="C87" s="26" t="str">
        <f t="shared" si="16"/>
        <v>12</v>
      </c>
      <c r="D87" s="27" t="s">
        <v>240</v>
      </c>
      <c r="E87" s="26" t="str">
        <f t="shared" si="18"/>
        <v>1</v>
      </c>
      <c r="F87" s="27" t="str">
        <f t="shared" si="21"/>
        <v>TASAS</v>
      </c>
      <c r="G87" s="26" t="str">
        <f t="shared" si="19"/>
        <v>8</v>
      </c>
      <c r="H87" s="27" t="str">
        <f t="shared" si="22"/>
        <v>Consejo Agrario provincial</v>
      </c>
      <c r="I87" s="27" t="str">
        <f t="shared" si="14"/>
        <v>006</v>
      </c>
      <c r="J87" s="27" t="str">
        <f t="shared" si="20"/>
        <v>Caza Silvestre (Dirección de fauna)</v>
      </c>
      <c r="K87" s="30" t="s">
        <v>282</v>
      </c>
      <c r="L87" s="28" t="str">
        <f t="shared" si="17"/>
        <v>12.1.8.006</v>
      </c>
      <c r="M87" s="29" t="s">
        <v>281</v>
      </c>
      <c r="O87" s="40"/>
    </row>
    <row r="88" spans="1:15" ht="15.75">
      <c r="A88" s="23" t="str">
        <f t="shared" si="15"/>
        <v>12.1.8.007</v>
      </c>
      <c r="B88" s="24" t="s">
        <v>283</v>
      </c>
      <c r="C88" s="26" t="str">
        <f t="shared" si="16"/>
        <v>12</v>
      </c>
      <c r="D88" s="27" t="s">
        <v>240</v>
      </c>
      <c r="E88" s="26" t="str">
        <f t="shared" si="18"/>
        <v>1</v>
      </c>
      <c r="F88" s="27" t="str">
        <f t="shared" si="21"/>
        <v>TASAS</v>
      </c>
      <c r="G88" s="26" t="str">
        <f t="shared" si="19"/>
        <v>8</v>
      </c>
      <c r="H88" s="27" t="str">
        <f t="shared" si="22"/>
        <v>Consejo Agrario provincial</v>
      </c>
      <c r="I88" s="27" t="str">
        <f t="shared" si="14"/>
        <v>007</v>
      </c>
      <c r="J88" s="27" t="str">
        <f t="shared" si="20"/>
        <v>Otros C.A.P.</v>
      </c>
      <c r="K88" s="30" t="s">
        <v>284</v>
      </c>
      <c r="L88" s="28" t="str">
        <f t="shared" si="17"/>
        <v>12.1.8.007</v>
      </c>
      <c r="M88" s="29" t="s">
        <v>283</v>
      </c>
      <c r="O88" s="40"/>
    </row>
    <row r="89" spans="1:15" ht="15.75">
      <c r="A89" s="23" t="str">
        <f t="shared" si="15"/>
        <v>12.1.8.008</v>
      </c>
      <c r="B89" s="24" t="s">
        <v>285</v>
      </c>
      <c r="C89" s="26" t="str">
        <f t="shared" si="16"/>
        <v>12</v>
      </c>
      <c r="D89" s="27" t="s">
        <v>240</v>
      </c>
      <c r="E89" s="26" t="str">
        <f t="shared" si="18"/>
        <v>1</v>
      </c>
      <c r="F89" s="27" t="str">
        <f t="shared" si="21"/>
        <v>TASAS</v>
      </c>
      <c r="G89" s="26" t="str">
        <f t="shared" si="19"/>
        <v>8</v>
      </c>
      <c r="H89" s="27" t="str">
        <f t="shared" si="22"/>
        <v>Consejo Agrario provincial</v>
      </c>
      <c r="I89" s="27" t="str">
        <f t="shared" si="14"/>
        <v>008</v>
      </c>
      <c r="J89" s="27" t="str">
        <f t="shared" si="20"/>
        <v>Tierras Fiscales</v>
      </c>
      <c r="K89" s="30" t="s">
        <v>286</v>
      </c>
      <c r="L89" s="28" t="str">
        <f t="shared" si="17"/>
        <v>12.1.8.008</v>
      </c>
      <c r="M89" s="29" t="s">
        <v>285</v>
      </c>
      <c r="O89" s="40"/>
    </row>
    <row r="90" spans="1:15" ht="15.75">
      <c r="A90" s="23" t="str">
        <f t="shared" si="15"/>
        <v>12.1.8.009</v>
      </c>
      <c r="B90" s="24" t="s">
        <v>287</v>
      </c>
      <c r="C90" s="26" t="str">
        <f t="shared" si="16"/>
        <v>12</v>
      </c>
      <c r="D90" s="27" t="s">
        <v>240</v>
      </c>
      <c r="E90" s="26" t="str">
        <f t="shared" si="18"/>
        <v>1</v>
      </c>
      <c r="F90" s="27" t="str">
        <f t="shared" si="21"/>
        <v>TASAS</v>
      </c>
      <c r="G90" s="26" t="str">
        <f t="shared" si="19"/>
        <v>8</v>
      </c>
      <c r="H90" s="27" t="str">
        <f t="shared" si="22"/>
        <v>Consejo Agrario provincial</v>
      </c>
      <c r="I90" s="27" t="str">
        <f t="shared" si="14"/>
        <v>009</v>
      </c>
      <c r="J90" s="27" t="str">
        <f t="shared" si="20"/>
        <v>PERMER</v>
      </c>
      <c r="K90" s="30" t="s">
        <v>288</v>
      </c>
      <c r="L90" s="28" t="str">
        <f>+CONCATENATE(C90,".",E90,".",G90,".",I90)</f>
        <v>12.1.8.009</v>
      </c>
      <c r="M90" s="29" t="s">
        <v>287</v>
      </c>
      <c r="O90" s="40"/>
    </row>
    <row r="91" spans="1:15" ht="15.75">
      <c r="A91" s="23" t="str">
        <f t="shared" si="15"/>
        <v>12.1.8.010</v>
      </c>
      <c r="B91" s="24" t="s">
        <v>289</v>
      </c>
      <c r="C91" s="26" t="str">
        <f t="shared" si="16"/>
        <v>12</v>
      </c>
      <c r="D91" s="27" t="s">
        <v>240</v>
      </c>
      <c r="E91" s="26" t="str">
        <f t="shared" si="18"/>
        <v>1</v>
      </c>
      <c r="F91" s="27" t="str">
        <f t="shared" si="21"/>
        <v>TASAS</v>
      </c>
      <c r="G91" s="26" t="str">
        <f t="shared" si="19"/>
        <v>8</v>
      </c>
      <c r="H91" s="27" t="str">
        <f t="shared" si="22"/>
        <v>Consejo Agrario provincial</v>
      </c>
      <c r="I91" s="27" t="str">
        <f t="shared" si="14"/>
        <v>010</v>
      </c>
      <c r="J91" s="27"/>
      <c r="K91" s="30" t="s">
        <v>290</v>
      </c>
      <c r="L91" s="28" t="str">
        <f t="shared" ref="L91:L94" si="23">+CONCATENATE(C91,".",E91,".",G91,".",I91)</f>
        <v>12.1.8.010</v>
      </c>
      <c r="M91" s="29" t="s">
        <v>289</v>
      </c>
      <c r="O91" s="40"/>
    </row>
    <row r="92" spans="1:15" ht="15.75">
      <c r="A92" s="23" t="str">
        <f t="shared" si="15"/>
        <v>12.1.8.011</v>
      </c>
      <c r="B92" s="24" t="s">
        <v>291</v>
      </c>
      <c r="C92" s="26" t="str">
        <f t="shared" si="16"/>
        <v>12</v>
      </c>
      <c r="D92" s="27" t="s">
        <v>240</v>
      </c>
      <c r="E92" s="26" t="str">
        <f t="shared" si="18"/>
        <v>1</v>
      </c>
      <c r="F92" s="27" t="str">
        <f t="shared" si="21"/>
        <v>TASAS</v>
      </c>
      <c r="G92" s="26" t="str">
        <f t="shared" si="19"/>
        <v>8</v>
      </c>
      <c r="H92" s="27" t="str">
        <f t="shared" si="22"/>
        <v>Consejo Agrario provincial</v>
      </c>
      <c r="I92" s="27" t="str">
        <f t="shared" si="14"/>
        <v>011</v>
      </c>
      <c r="J92" s="27"/>
      <c r="K92" s="30" t="s">
        <v>292</v>
      </c>
      <c r="L92" s="28" t="str">
        <f t="shared" si="23"/>
        <v>12.1.8.011</v>
      </c>
      <c r="M92" s="29" t="s">
        <v>291</v>
      </c>
      <c r="O92" s="40"/>
    </row>
    <row r="93" spans="1:15" ht="15.75">
      <c r="A93" s="23" t="str">
        <f t="shared" si="15"/>
        <v>12.1.8.012</v>
      </c>
      <c r="B93" s="27" t="s">
        <v>293</v>
      </c>
      <c r="C93" s="26" t="str">
        <f t="shared" si="16"/>
        <v>12</v>
      </c>
      <c r="D93" s="27" t="s">
        <v>240</v>
      </c>
      <c r="E93" s="26" t="str">
        <f t="shared" si="18"/>
        <v>1</v>
      </c>
      <c r="F93" s="27" t="str">
        <f t="shared" si="21"/>
        <v>TASAS</v>
      </c>
      <c r="G93" s="26" t="str">
        <f t="shared" si="19"/>
        <v>8</v>
      </c>
      <c r="H93" s="27" t="s">
        <v>294</v>
      </c>
      <c r="I93" s="27" t="str">
        <f t="shared" si="14"/>
        <v>012</v>
      </c>
      <c r="J93" s="27"/>
      <c r="K93" s="30" t="s">
        <v>295</v>
      </c>
      <c r="L93" s="28" t="str">
        <f t="shared" si="23"/>
        <v>12.1.8.012</v>
      </c>
      <c r="M93" s="42" t="s">
        <v>293</v>
      </c>
      <c r="O93" s="40"/>
    </row>
    <row r="94" spans="1:15" ht="15.75">
      <c r="A94" s="23" t="str">
        <f t="shared" si="15"/>
        <v>12.1.8.013</v>
      </c>
      <c r="B94" s="27" t="s">
        <v>296</v>
      </c>
      <c r="C94" s="26" t="str">
        <f t="shared" si="16"/>
        <v>12</v>
      </c>
      <c r="D94" s="27" t="s">
        <v>240</v>
      </c>
      <c r="E94" s="26" t="str">
        <f t="shared" si="18"/>
        <v>1</v>
      </c>
      <c r="F94" s="27" t="str">
        <f t="shared" si="21"/>
        <v>TASAS</v>
      </c>
      <c r="G94" s="26" t="str">
        <f t="shared" si="19"/>
        <v>8</v>
      </c>
      <c r="H94" s="27" t="s">
        <v>297</v>
      </c>
      <c r="I94" s="27" t="str">
        <f t="shared" si="14"/>
        <v>013</v>
      </c>
      <c r="J94" s="27"/>
      <c r="K94" s="30" t="s">
        <v>298</v>
      </c>
      <c r="L94" s="28" t="str">
        <f t="shared" si="23"/>
        <v>12.1.8.013</v>
      </c>
      <c r="M94" s="42" t="s">
        <v>296</v>
      </c>
      <c r="O94" s="40"/>
    </row>
    <row r="95" spans="1:15" ht="15.75">
      <c r="A95" s="23" t="str">
        <f t="shared" si="15"/>
        <v>12.1.8.099</v>
      </c>
      <c r="B95" s="24" t="s">
        <v>299</v>
      </c>
      <c r="C95" s="26" t="str">
        <f t="shared" si="16"/>
        <v>12</v>
      </c>
      <c r="D95" s="27" t="s">
        <v>240</v>
      </c>
      <c r="E95" s="26" t="str">
        <f t="shared" si="18"/>
        <v>1</v>
      </c>
      <c r="F95" s="27" t="str">
        <f>IF(E95="0","",IF(E95=E89,F89,MID($K95,12,60)))</f>
        <v>TASAS</v>
      </c>
      <c r="G95" s="26" t="str">
        <f t="shared" si="19"/>
        <v>8</v>
      </c>
      <c r="H95" s="27" t="str">
        <f>IF(G95="0","",IF(G95=G89,H89,MID($K95,12,60)))</f>
        <v>Consejo Agrario provincial</v>
      </c>
      <c r="I95" s="27" t="str">
        <f t="shared" si="14"/>
        <v>099</v>
      </c>
      <c r="J95" s="27" t="str">
        <f t="shared" si="20"/>
        <v>Otros Consejo Agrario Provincial</v>
      </c>
      <c r="K95" s="30" t="s">
        <v>300</v>
      </c>
      <c r="L95" s="28" t="str">
        <f t="shared" si="17"/>
        <v>12.1.8.099</v>
      </c>
      <c r="M95" s="29" t="s">
        <v>299</v>
      </c>
      <c r="O95" s="40"/>
    </row>
    <row r="96" spans="1:15" ht="15.75">
      <c r="A96" s="23" t="str">
        <f t="shared" si="15"/>
        <v>12.1.9.000</v>
      </c>
      <c r="B96" s="24" t="s">
        <v>301</v>
      </c>
      <c r="C96" s="26" t="str">
        <f t="shared" si="16"/>
        <v>12</v>
      </c>
      <c r="D96" s="27" t="s">
        <v>240</v>
      </c>
      <c r="E96" s="26" t="str">
        <f t="shared" si="18"/>
        <v>1</v>
      </c>
      <c r="F96" s="27" t="str">
        <f t="shared" si="21"/>
        <v>TASAS</v>
      </c>
      <c r="G96" s="26" t="str">
        <f t="shared" si="19"/>
        <v>9</v>
      </c>
      <c r="H96" s="27" t="str">
        <f t="shared" si="22"/>
        <v>Otras Tasas</v>
      </c>
      <c r="I96" s="27" t="str">
        <f t="shared" si="14"/>
        <v>000</v>
      </c>
      <c r="J96" s="27" t="str">
        <f t="shared" si="20"/>
        <v/>
      </c>
      <c r="K96" s="31" t="s">
        <v>302</v>
      </c>
      <c r="L96" s="28" t="str">
        <f t="shared" si="17"/>
        <v>12.1.9.000</v>
      </c>
      <c r="M96" s="29" t="s">
        <v>303</v>
      </c>
      <c r="O96" s="39"/>
    </row>
    <row r="97" spans="1:15" ht="15.75">
      <c r="A97" s="23" t="str">
        <f t="shared" si="15"/>
        <v>12.1.9.001</v>
      </c>
      <c r="B97" s="24" t="s">
        <v>304</v>
      </c>
      <c r="C97" s="26" t="str">
        <f t="shared" si="16"/>
        <v>12</v>
      </c>
      <c r="D97" s="27" t="s">
        <v>240</v>
      </c>
      <c r="E97" s="26" t="str">
        <f t="shared" si="18"/>
        <v>1</v>
      </c>
      <c r="F97" s="27" t="str">
        <f t="shared" si="21"/>
        <v>TASAS</v>
      </c>
      <c r="G97" s="26" t="str">
        <f t="shared" si="19"/>
        <v>9</v>
      </c>
      <c r="H97" s="27" t="str">
        <f t="shared" si="22"/>
        <v>Otras Tasas</v>
      </c>
      <c r="I97" s="27" t="str">
        <f t="shared" si="14"/>
        <v>001</v>
      </c>
      <c r="J97" s="27" t="str">
        <f t="shared" si="20"/>
        <v>Tasa Aeropuerto el Calafate</v>
      </c>
      <c r="K97" s="31" t="s">
        <v>305</v>
      </c>
      <c r="L97" s="28" t="str">
        <f t="shared" si="17"/>
        <v>12.1.9.001</v>
      </c>
      <c r="M97" s="29" t="s">
        <v>304</v>
      </c>
      <c r="O97" s="39"/>
    </row>
    <row r="98" spans="1:15" ht="15.75">
      <c r="A98" s="23" t="str">
        <f t="shared" si="15"/>
        <v>12.1.9.002</v>
      </c>
      <c r="B98" s="24" t="s">
        <v>306</v>
      </c>
      <c r="C98" s="26" t="str">
        <f t="shared" si="16"/>
        <v>12</v>
      </c>
      <c r="D98" s="27" t="s">
        <v>240</v>
      </c>
      <c r="E98" s="26" t="str">
        <f t="shared" si="18"/>
        <v>1</v>
      </c>
      <c r="F98" s="27" t="str">
        <f t="shared" si="21"/>
        <v>TASAS</v>
      </c>
      <c r="G98" s="26" t="str">
        <f t="shared" si="19"/>
        <v>9</v>
      </c>
      <c r="H98" s="27" t="str">
        <f t="shared" si="22"/>
        <v>Otras Tasas</v>
      </c>
      <c r="I98" s="27" t="str">
        <f t="shared" si="14"/>
        <v>002</v>
      </c>
      <c r="J98" s="27" t="str">
        <f t="shared" si="20"/>
        <v>PREPAP</v>
      </c>
      <c r="K98" s="30" t="s">
        <v>307</v>
      </c>
      <c r="L98" s="28" t="str">
        <f t="shared" si="17"/>
        <v>12.1.9.002</v>
      </c>
      <c r="M98" s="29" t="s">
        <v>306</v>
      </c>
      <c r="O98" s="40"/>
    </row>
    <row r="99" spans="1:15" ht="15.75">
      <c r="A99" s="23" t="str">
        <f t="shared" si="15"/>
        <v>12.1.9.004</v>
      </c>
      <c r="B99" s="24" t="s">
        <v>308</v>
      </c>
      <c r="C99" s="26" t="str">
        <f t="shared" si="16"/>
        <v>12</v>
      </c>
      <c r="D99" s="27" t="s">
        <v>240</v>
      </c>
      <c r="E99" s="26" t="str">
        <f t="shared" si="18"/>
        <v>1</v>
      </c>
      <c r="F99" s="27" t="str">
        <f t="shared" si="21"/>
        <v>TASAS</v>
      </c>
      <c r="G99" s="26" t="str">
        <f t="shared" si="19"/>
        <v>9</v>
      </c>
      <c r="H99" s="27" t="str">
        <f t="shared" si="22"/>
        <v>Otras Tasas</v>
      </c>
      <c r="I99" s="27" t="str">
        <f t="shared" si="14"/>
        <v>004</v>
      </c>
      <c r="J99" s="27" t="str">
        <f t="shared" si="20"/>
        <v>Tasas - Ley 2658 Fondo Pcial. de Protección Ambiental</v>
      </c>
      <c r="K99" s="30" t="s">
        <v>309</v>
      </c>
      <c r="L99" s="28" t="str">
        <f t="shared" si="17"/>
        <v>12.1.9.004</v>
      </c>
      <c r="M99" s="29" t="s">
        <v>308</v>
      </c>
      <c r="O99" s="40"/>
    </row>
    <row r="100" spans="1:15" ht="15.75">
      <c r="A100" s="23" t="str">
        <f t="shared" si="15"/>
        <v>12.1.9.099</v>
      </c>
      <c r="B100" s="24" t="s">
        <v>310</v>
      </c>
      <c r="C100" s="26" t="str">
        <f t="shared" si="16"/>
        <v>12</v>
      </c>
      <c r="D100" s="27" t="s">
        <v>240</v>
      </c>
      <c r="E100" s="26" t="str">
        <f t="shared" si="18"/>
        <v>1</v>
      </c>
      <c r="F100" s="27" t="str">
        <f t="shared" si="21"/>
        <v>TASAS</v>
      </c>
      <c r="G100" s="26" t="str">
        <f t="shared" si="19"/>
        <v>9</v>
      </c>
      <c r="H100" s="27" t="str">
        <f t="shared" si="22"/>
        <v>Otras Tasas</v>
      </c>
      <c r="I100" s="27" t="str">
        <f t="shared" si="14"/>
        <v>099</v>
      </c>
      <c r="J100" s="27" t="str">
        <f t="shared" si="20"/>
        <v>Otros</v>
      </c>
      <c r="K100" s="30" t="s">
        <v>311</v>
      </c>
      <c r="L100" s="28" t="str">
        <f t="shared" si="17"/>
        <v>12.1.9.099</v>
      </c>
      <c r="M100" s="29" t="s">
        <v>310</v>
      </c>
      <c r="O100" s="40"/>
    </row>
    <row r="101" spans="1:15" ht="15.75">
      <c r="A101" s="23" t="str">
        <f t="shared" si="15"/>
        <v>12.2.0.000</v>
      </c>
      <c r="B101" s="24" t="s">
        <v>312</v>
      </c>
      <c r="C101" s="26" t="str">
        <f t="shared" si="16"/>
        <v>12</v>
      </c>
      <c r="D101" s="27" t="s">
        <v>240</v>
      </c>
      <c r="E101" s="26" t="str">
        <f t="shared" si="18"/>
        <v>2</v>
      </c>
      <c r="F101" s="27" t="str">
        <f t="shared" si="21"/>
        <v>DERECHOS</v>
      </c>
      <c r="G101" s="26" t="str">
        <f t="shared" si="19"/>
        <v>0</v>
      </c>
      <c r="H101" s="27" t="str">
        <f>IF(G101="0","",IF(G101=#REF!,#REF!,MID($K101,12,60)))</f>
        <v/>
      </c>
      <c r="I101" s="27" t="str">
        <f t="shared" si="14"/>
        <v>000</v>
      </c>
      <c r="J101" s="27"/>
      <c r="K101" s="28" t="s">
        <v>313</v>
      </c>
      <c r="L101" s="28" t="str">
        <f t="shared" si="17"/>
        <v>12.2.0.000</v>
      </c>
      <c r="M101" s="29" t="s">
        <v>312</v>
      </c>
      <c r="O101" s="40"/>
    </row>
    <row r="102" spans="1:15" ht="15.75">
      <c r="A102" s="23" t="str">
        <f t="shared" si="15"/>
        <v>12.1.1.004</v>
      </c>
      <c r="B102" s="24" t="s">
        <v>250</v>
      </c>
      <c r="C102" s="26">
        <v>12</v>
      </c>
      <c r="D102" s="27" t="s">
        <v>240</v>
      </c>
      <c r="E102" s="26">
        <v>1</v>
      </c>
      <c r="F102" s="27" t="str">
        <f t="shared" si="21"/>
        <v>A.G.V.P</v>
      </c>
      <c r="G102" s="26" t="str">
        <f t="shared" si="19"/>
        <v>1</v>
      </c>
      <c r="H102" s="27" t="str">
        <f t="shared" ref="H102" si="24">IF(G102="0","",IF(G102=G101,H101,MID($K102,12,60)))</f>
        <v>A.G.V.P</v>
      </c>
      <c r="I102" s="43" t="str">
        <f>+MID($K102,8,3)</f>
        <v>004</v>
      </c>
      <c r="J102" s="43" t="str">
        <f t="shared" ref="J102:J131" si="25">IF(I102="000","",MID($K102,12,60))</f>
        <v>A.G.V.P</v>
      </c>
      <c r="K102" s="30" t="s">
        <v>314</v>
      </c>
      <c r="L102" s="28"/>
      <c r="M102" s="29"/>
      <c r="O102" s="40"/>
    </row>
    <row r="103" spans="1:15" ht="15.75">
      <c r="A103" s="23" t="str">
        <f t="shared" si="15"/>
        <v>12.2.1.000</v>
      </c>
      <c r="B103" s="24" t="s">
        <v>315</v>
      </c>
      <c r="C103" s="26" t="str">
        <f t="shared" si="16"/>
        <v>12</v>
      </c>
      <c r="D103" s="27" t="s">
        <v>240</v>
      </c>
      <c r="E103" s="26" t="str">
        <f t="shared" si="18"/>
        <v>2</v>
      </c>
      <c r="F103" s="27" t="str">
        <f>IF(E103="0","",IF(E103=E101,F101,MID($K103,12,60)))</f>
        <v>DERECHOS</v>
      </c>
      <c r="G103" s="26" t="str">
        <f t="shared" si="19"/>
        <v>1</v>
      </c>
      <c r="H103" s="27" t="str">
        <f>IF(G103="0","",IF(G103=G101,H101,MID($K103,12,60)))</f>
        <v>Inscripción</v>
      </c>
      <c r="I103" s="27" t="str">
        <f t="shared" si="14"/>
        <v>000</v>
      </c>
      <c r="J103" s="27" t="str">
        <f t="shared" si="25"/>
        <v/>
      </c>
      <c r="K103" s="30" t="s">
        <v>316</v>
      </c>
      <c r="L103" s="28" t="str">
        <f t="shared" si="17"/>
        <v>12.2.1.000</v>
      </c>
      <c r="M103" s="29" t="s">
        <v>315</v>
      </c>
      <c r="O103" s="40"/>
    </row>
    <row r="104" spans="1:15" ht="15.75">
      <c r="A104" s="23" t="str">
        <f t="shared" si="15"/>
        <v>12.2.1.001</v>
      </c>
      <c r="B104" s="24" t="s">
        <v>317</v>
      </c>
      <c r="C104" s="26" t="str">
        <f t="shared" si="16"/>
        <v>12</v>
      </c>
      <c r="D104" s="27" t="s">
        <v>240</v>
      </c>
      <c r="E104" s="26" t="str">
        <f t="shared" si="18"/>
        <v>2</v>
      </c>
      <c r="F104" s="27" t="str">
        <f t="shared" si="21"/>
        <v>DERECHOS</v>
      </c>
      <c r="G104" s="26" t="str">
        <f t="shared" si="19"/>
        <v>1</v>
      </c>
      <c r="H104" s="27" t="str">
        <f t="shared" si="22"/>
        <v>Inscripción</v>
      </c>
      <c r="I104" s="27" t="str">
        <f t="shared" si="14"/>
        <v>001</v>
      </c>
      <c r="J104" s="27" t="str">
        <f t="shared" si="25"/>
        <v>Derecho de Inscripción - Secretaría de Ambiente</v>
      </c>
      <c r="K104" s="30" t="s">
        <v>318</v>
      </c>
      <c r="L104" s="28" t="str">
        <f t="shared" si="17"/>
        <v>12.2.1.001</v>
      </c>
      <c r="M104" s="29" t="s">
        <v>317</v>
      </c>
      <c r="O104" s="40"/>
    </row>
    <row r="105" spans="1:15" ht="15.75">
      <c r="A105" s="23" t="str">
        <f t="shared" si="15"/>
        <v>12.2.1.099</v>
      </c>
      <c r="B105" s="24" t="s">
        <v>310</v>
      </c>
      <c r="C105" s="26" t="str">
        <f t="shared" si="16"/>
        <v>12</v>
      </c>
      <c r="D105" s="27" t="s">
        <v>240</v>
      </c>
      <c r="E105" s="26" t="str">
        <f t="shared" si="18"/>
        <v>2</v>
      </c>
      <c r="F105" s="27" t="str">
        <f t="shared" si="21"/>
        <v>DERECHOS</v>
      </c>
      <c r="G105" s="26" t="str">
        <f t="shared" si="19"/>
        <v>1</v>
      </c>
      <c r="H105" s="27" t="str">
        <f t="shared" si="22"/>
        <v>Inscripción</v>
      </c>
      <c r="I105" s="27" t="str">
        <f t="shared" si="14"/>
        <v>099</v>
      </c>
      <c r="J105" s="27" t="str">
        <f t="shared" si="25"/>
        <v>Otros</v>
      </c>
      <c r="K105" s="30" t="s">
        <v>319</v>
      </c>
      <c r="L105" s="28" t="str">
        <f t="shared" si="17"/>
        <v>12.2.1.099</v>
      </c>
      <c r="M105" s="29" t="s">
        <v>310</v>
      </c>
      <c r="O105" s="40"/>
    </row>
    <row r="106" spans="1:15" ht="15.75">
      <c r="A106" s="23" t="str">
        <f t="shared" si="15"/>
        <v>12.2.2.000</v>
      </c>
      <c r="B106" s="24" t="s">
        <v>320</v>
      </c>
      <c r="C106" s="26" t="str">
        <f t="shared" si="16"/>
        <v>12</v>
      </c>
      <c r="D106" s="27" t="s">
        <v>240</v>
      </c>
      <c r="E106" s="26" t="str">
        <f t="shared" si="18"/>
        <v>2</v>
      </c>
      <c r="F106" s="27" t="str">
        <f t="shared" si="21"/>
        <v>DERECHOS</v>
      </c>
      <c r="G106" s="26" t="str">
        <f t="shared" si="19"/>
        <v>2</v>
      </c>
      <c r="H106" s="27" t="str">
        <f t="shared" si="22"/>
        <v>Canon</v>
      </c>
      <c r="I106" s="27" t="str">
        <f t="shared" si="14"/>
        <v>000</v>
      </c>
      <c r="J106" s="27" t="str">
        <f t="shared" si="25"/>
        <v/>
      </c>
      <c r="K106" s="30" t="s">
        <v>321</v>
      </c>
      <c r="L106" s="28" t="str">
        <f t="shared" si="17"/>
        <v>12.2.2.000</v>
      </c>
      <c r="M106" s="29" t="s">
        <v>320</v>
      </c>
      <c r="O106" s="40"/>
    </row>
    <row r="107" spans="1:15" ht="15.75">
      <c r="A107" s="23" t="str">
        <f t="shared" si="15"/>
        <v>12.2.2.001</v>
      </c>
      <c r="B107" s="24" t="s">
        <v>322</v>
      </c>
      <c r="C107" s="26" t="str">
        <f t="shared" si="16"/>
        <v>12</v>
      </c>
      <c r="D107" s="27" t="s">
        <v>240</v>
      </c>
      <c r="E107" s="26" t="str">
        <f t="shared" si="18"/>
        <v>2</v>
      </c>
      <c r="F107" s="27" t="str">
        <f t="shared" si="21"/>
        <v>DERECHOS</v>
      </c>
      <c r="G107" s="26" t="str">
        <f t="shared" si="19"/>
        <v>2</v>
      </c>
      <c r="H107" s="27" t="str">
        <f t="shared" si="22"/>
        <v>Canon</v>
      </c>
      <c r="I107" s="27" t="str">
        <f t="shared" si="14"/>
        <v>001</v>
      </c>
      <c r="J107" s="27" t="str">
        <f t="shared" si="25"/>
        <v xml:space="preserve">Canon Minero </v>
      </c>
      <c r="K107" s="30" t="s">
        <v>323</v>
      </c>
      <c r="L107" s="28" t="str">
        <f t="shared" si="17"/>
        <v>12.2.2.001</v>
      </c>
      <c r="M107" s="29" t="s">
        <v>322</v>
      </c>
      <c r="O107" s="40"/>
    </row>
    <row r="108" spans="1:15" ht="15.75">
      <c r="A108" s="23" t="str">
        <f t="shared" si="15"/>
        <v>12.2.2.002</v>
      </c>
      <c r="B108" s="24" t="s">
        <v>324</v>
      </c>
      <c r="C108" s="26" t="str">
        <f t="shared" si="16"/>
        <v>12</v>
      </c>
      <c r="D108" s="27" t="s">
        <v>240</v>
      </c>
      <c r="E108" s="26" t="str">
        <f t="shared" si="18"/>
        <v>2</v>
      </c>
      <c r="F108" s="27" t="str">
        <f t="shared" si="21"/>
        <v>DERECHOS</v>
      </c>
      <c r="G108" s="26" t="str">
        <f t="shared" si="19"/>
        <v>2</v>
      </c>
      <c r="H108" s="27" t="str">
        <f t="shared" si="22"/>
        <v>Canon</v>
      </c>
      <c r="I108" s="27" t="str">
        <f t="shared" si="14"/>
        <v>002</v>
      </c>
      <c r="J108" s="27" t="str">
        <f t="shared" si="25"/>
        <v>Secretaria de Turismo</v>
      </c>
      <c r="K108" s="30" t="s">
        <v>325</v>
      </c>
      <c r="L108" s="28" t="str">
        <f t="shared" si="17"/>
        <v>12.2.2.002</v>
      </c>
      <c r="M108" s="29" t="s">
        <v>324</v>
      </c>
      <c r="O108" s="40"/>
    </row>
    <row r="109" spans="1:15" ht="15.75">
      <c r="A109" s="23" t="str">
        <f t="shared" si="15"/>
        <v>12.2.2.003</v>
      </c>
      <c r="B109" s="24" t="s">
        <v>326</v>
      </c>
      <c r="C109" s="26" t="str">
        <f t="shared" si="16"/>
        <v>12</v>
      </c>
      <c r="D109" s="27" t="s">
        <v>240</v>
      </c>
      <c r="E109" s="26" t="str">
        <f t="shared" si="18"/>
        <v>2</v>
      </c>
      <c r="F109" s="27" t="str">
        <f t="shared" si="21"/>
        <v>DERECHOS</v>
      </c>
      <c r="G109" s="26" t="str">
        <f t="shared" si="19"/>
        <v>2</v>
      </c>
      <c r="H109" s="27" t="str">
        <f t="shared" si="22"/>
        <v>Canon</v>
      </c>
      <c r="I109" s="27" t="str">
        <f t="shared" si="14"/>
        <v>003</v>
      </c>
      <c r="J109" s="27" t="str">
        <f t="shared" si="25"/>
        <v>Canon Agua Pública</v>
      </c>
      <c r="K109" s="30" t="s">
        <v>327</v>
      </c>
      <c r="L109" s="28" t="str">
        <f t="shared" si="17"/>
        <v>12.2.2.003</v>
      </c>
      <c r="M109" s="29" t="s">
        <v>326</v>
      </c>
      <c r="O109" s="40"/>
    </row>
    <row r="110" spans="1:15" ht="15.75">
      <c r="A110" s="23" t="str">
        <f t="shared" si="15"/>
        <v>12.2.2.004</v>
      </c>
      <c r="B110" s="24" t="s">
        <v>328</v>
      </c>
      <c r="C110" s="26" t="str">
        <f t="shared" si="16"/>
        <v>12</v>
      </c>
      <c r="D110" s="27" t="s">
        <v>240</v>
      </c>
      <c r="E110" s="26" t="str">
        <f t="shared" si="18"/>
        <v>2</v>
      </c>
      <c r="F110" s="27" t="str">
        <f t="shared" si="21"/>
        <v>DERECHOS</v>
      </c>
      <c r="G110" s="26" t="str">
        <f t="shared" si="19"/>
        <v>2</v>
      </c>
      <c r="H110" s="27" t="str">
        <f t="shared" si="22"/>
        <v>Canon</v>
      </c>
      <c r="I110" s="27" t="str">
        <f t="shared" si="14"/>
        <v>004</v>
      </c>
      <c r="J110" s="27" t="str">
        <f t="shared" si="25"/>
        <v>Fondo Provincial de Pesca - Canon fijo</v>
      </c>
      <c r="K110" s="30" t="s">
        <v>329</v>
      </c>
      <c r="L110" s="28" t="str">
        <f t="shared" si="17"/>
        <v>12.2.2.004</v>
      </c>
      <c r="M110" s="29" t="s">
        <v>328</v>
      </c>
      <c r="O110" s="40"/>
    </row>
    <row r="111" spans="1:15" ht="15.75">
      <c r="A111" s="23" t="str">
        <f t="shared" si="15"/>
        <v>12.2.2.005</v>
      </c>
      <c r="B111" s="24" t="s">
        <v>330</v>
      </c>
      <c r="C111" s="26" t="str">
        <f t="shared" si="16"/>
        <v>12</v>
      </c>
      <c r="D111" s="27" t="s">
        <v>240</v>
      </c>
      <c r="E111" s="26" t="str">
        <f t="shared" si="18"/>
        <v>2</v>
      </c>
      <c r="F111" s="27" t="str">
        <f t="shared" si="21"/>
        <v>DERECHOS</v>
      </c>
      <c r="G111" s="26" t="str">
        <f t="shared" si="19"/>
        <v>2</v>
      </c>
      <c r="H111" s="27" t="str">
        <f t="shared" si="22"/>
        <v>Canon</v>
      </c>
      <c r="I111" s="27" t="str">
        <f t="shared" si="14"/>
        <v>005</v>
      </c>
      <c r="J111" s="27" t="str">
        <f t="shared" si="25"/>
        <v>Canon Vigiladores e Inst. y Explot. Term.</v>
      </c>
      <c r="K111" s="30" t="s">
        <v>331</v>
      </c>
      <c r="L111" s="28" t="str">
        <f t="shared" si="17"/>
        <v>12.2.2.005</v>
      </c>
      <c r="M111" s="29" t="s">
        <v>330</v>
      </c>
      <c r="O111" s="40"/>
    </row>
    <row r="112" spans="1:15" ht="15.75">
      <c r="A112" s="23" t="str">
        <f t="shared" si="15"/>
        <v>12.2.2.006</v>
      </c>
      <c r="B112" s="24" t="s">
        <v>332</v>
      </c>
      <c r="C112" s="26" t="str">
        <f t="shared" si="16"/>
        <v>12</v>
      </c>
      <c r="D112" s="27" t="s">
        <v>240</v>
      </c>
      <c r="E112" s="26" t="str">
        <f t="shared" si="18"/>
        <v>2</v>
      </c>
      <c r="F112" s="27" t="str">
        <f t="shared" si="21"/>
        <v>DERECHOS</v>
      </c>
      <c r="G112" s="26" t="str">
        <f t="shared" si="19"/>
        <v>2</v>
      </c>
      <c r="H112" s="27" t="str">
        <f t="shared" si="22"/>
        <v>Canon</v>
      </c>
      <c r="I112" s="27" t="str">
        <f t="shared" si="14"/>
        <v>006</v>
      </c>
      <c r="J112" s="27" t="str">
        <f t="shared" si="25"/>
        <v>Canon Hidrocarburífero</v>
      </c>
      <c r="K112" s="30" t="s">
        <v>333</v>
      </c>
      <c r="L112" s="28" t="str">
        <f t="shared" si="17"/>
        <v>12.2.2.006</v>
      </c>
      <c r="M112" s="29" t="s">
        <v>332</v>
      </c>
      <c r="O112" s="40"/>
    </row>
    <row r="113" spans="1:15" ht="15.75">
      <c r="A113" s="23" t="str">
        <f t="shared" si="15"/>
        <v>12.2.2.007</v>
      </c>
      <c r="B113" s="24" t="s">
        <v>334</v>
      </c>
      <c r="C113" s="26" t="str">
        <f t="shared" si="16"/>
        <v>12</v>
      </c>
      <c r="D113" s="27" t="s">
        <v>240</v>
      </c>
      <c r="E113" s="26" t="str">
        <f t="shared" si="18"/>
        <v>2</v>
      </c>
      <c r="F113" s="27" t="str">
        <f t="shared" si="21"/>
        <v>DERECHOS</v>
      </c>
      <c r="G113" s="26" t="str">
        <f t="shared" si="19"/>
        <v>2</v>
      </c>
      <c r="H113" s="27" t="str">
        <f t="shared" si="22"/>
        <v>Canon</v>
      </c>
      <c r="I113" s="27" t="str">
        <f t="shared" si="14"/>
        <v>007</v>
      </c>
      <c r="J113" s="27" t="str">
        <f t="shared" si="25"/>
        <v>Canon de Producción Ley N° 3117</v>
      </c>
      <c r="K113" s="30" t="s">
        <v>335</v>
      </c>
      <c r="L113" s="28" t="str">
        <f t="shared" si="17"/>
        <v>12.2.2.007</v>
      </c>
      <c r="M113" s="29" t="s">
        <v>334</v>
      </c>
      <c r="O113" s="40"/>
    </row>
    <row r="114" spans="1:15" ht="15.75">
      <c r="A114" s="23" t="str">
        <f t="shared" si="15"/>
        <v>12.2.2.008</v>
      </c>
      <c r="B114" s="24" t="s">
        <v>336</v>
      </c>
      <c r="C114" s="26" t="str">
        <f t="shared" si="16"/>
        <v>12</v>
      </c>
      <c r="D114" s="27" t="s">
        <v>240</v>
      </c>
      <c r="E114" s="26" t="str">
        <f t="shared" si="18"/>
        <v>2</v>
      </c>
      <c r="F114" s="27" t="str">
        <f t="shared" si="21"/>
        <v>DERECHOS</v>
      </c>
      <c r="G114" s="26" t="str">
        <f t="shared" si="19"/>
        <v>2</v>
      </c>
      <c r="H114" s="27" t="str">
        <f t="shared" si="22"/>
        <v>Canon</v>
      </c>
      <c r="I114" s="27" t="str">
        <f t="shared" si="14"/>
        <v>008</v>
      </c>
      <c r="J114" s="27" t="str">
        <f t="shared" si="25"/>
        <v>Canon de Producción Ley N° 3009</v>
      </c>
      <c r="K114" s="30" t="s">
        <v>337</v>
      </c>
      <c r="L114" s="28" t="str">
        <f t="shared" si="17"/>
        <v>12.2.2.008</v>
      </c>
      <c r="M114" s="29" t="s">
        <v>336</v>
      </c>
      <c r="O114" s="40"/>
    </row>
    <row r="115" spans="1:15" ht="15.75">
      <c r="A115" s="23" t="str">
        <f t="shared" si="15"/>
        <v>12.2.2.009</v>
      </c>
      <c r="B115" s="24" t="s">
        <v>338</v>
      </c>
      <c r="C115" s="26" t="str">
        <f t="shared" si="16"/>
        <v>12</v>
      </c>
      <c r="D115" s="27" t="s">
        <v>240</v>
      </c>
      <c r="E115" s="26" t="str">
        <f t="shared" si="18"/>
        <v>2</v>
      </c>
      <c r="F115" s="27" t="str">
        <f t="shared" si="21"/>
        <v>DERECHOS</v>
      </c>
      <c r="G115" s="26" t="str">
        <f t="shared" si="19"/>
        <v>2</v>
      </c>
      <c r="H115" s="27" t="str">
        <f t="shared" si="22"/>
        <v>Canon</v>
      </c>
      <c r="I115" s="27" t="str">
        <f t="shared" si="14"/>
        <v>009</v>
      </c>
      <c r="J115" s="27" t="str">
        <f t="shared" si="25"/>
        <v>Canon Prórroga Ley 3117</v>
      </c>
      <c r="K115" s="30" t="s">
        <v>339</v>
      </c>
      <c r="L115" s="28" t="str">
        <f t="shared" si="17"/>
        <v>12.2.2.009</v>
      </c>
      <c r="M115" s="29" t="s">
        <v>338</v>
      </c>
      <c r="O115" s="40"/>
    </row>
    <row r="116" spans="1:15" ht="15.75">
      <c r="A116" s="23" t="str">
        <f t="shared" si="15"/>
        <v>12.2.2.010</v>
      </c>
      <c r="B116" s="24" t="s">
        <v>340</v>
      </c>
      <c r="C116" s="26" t="str">
        <f t="shared" si="16"/>
        <v>12</v>
      </c>
      <c r="D116" s="27" t="s">
        <v>240</v>
      </c>
      <c r="E116" s="26" t="str">
        <f t="shared" si="18"/>
        <v>2</v>
      </c>
      <c r="F116" s="27" t="str">
        <f t="shared" si="21"/>
        <v>DERECHOS</v>
      </c>
      <c r="G116" s="26" t="str">
        <f t="shared" si="19"/>
        <v>2</v>
      </c>
      <c r="H116" s="27" t="str">
        <f t="shared" si="22"/>
        <v>Canon</v>
      </c>
      <c r="I116" s="27" t="str">
        <f t="shared" si="14"/>
        <v>010</v>
      </c>
      <c r="J116" s="27" t="str">
        <f t="shared" si="25"/>
        <v>Canon Renta Extraordinaria Ley 3117</v>
      </c>
      <c r="K116" s="30" t="s">
        <v>341</v>
      </c>
      <c r="L116" s="28" t="str">
        <f t="shared" si="17"/>
        <v>12.2.2.010</v>
      </c>
      <c r="M116" s="29" t="s">
        <v>340</v>
      </c>
      <c r="O116" s="40"/>
    </row>
    <row r="117" spans="1:15" ht="15.75">
      <c r="A117" s="23" t="str">
        <f t="shared" si="15"/>
        <v>12.2.2.011</v>
      </c>
      <c r="B117" s="24" t="s">
        <v>342</v>
      </c>
      <c r="C117" s="26" t="str">
        <f t="shared" si="16"/>
        <v>12</v>
      </c>
      <c r="D117" s="27" t="s">
        <v>240</v>
      </c>
      <c r="E117" s="26" t="str">
        <f t="shared" si="18"/>
        <v>2</v>
      </c>
      <c r="F117" s="27" t="str">
        <f t="shared" si="21"/>
        <v>DERECHOS</v>
      </c>
      <c r="G117" s="26" t="str">
        <f t="shared" si="19"/>
        <v>2</v>
      </c>
      <c r="H117" s="27" t="str">
        <f t="shared" si="22"/>
        <v>Canon</v>
      </c>
      <c r="I117" s="27" t="str">
        <f t="shared" si="14"/>
        <v>011</v>
      </c>
      <c r="J117" s="27" t="str">
        <f t="shared" si="25"/>
        <v>Canon por Servidumbre Ley 3117</v>
      </c>
      <c r="K117" s="30" t="s">
        <v>343</v>
      </c>
      <c r="L117" s="28" t="str">
        <f t="shared" si="17"/>
        <v>12.2.2.011</v>
      </c>
      <c r="M117" s="29" t="s">
        <v>342</v>
      </c>
      <c r="O117" s="40"/>
    </row>
    <row r="118" spans="1:15" ht="15.75">
      <c r="A118" s="23" t="str">
        <f t="shared" si="15"/>
        <v>12.2.2.012</v>
      </c>
      <c r="B118" s="24" t="s">
        <v>344</v>
      </c>
      <c r="C118" s="26" t="str">
        <f t="shared" si="16"/>
        <v>12</v>
      </c>
      <c r="D118" s="27" t="s">
        <v>240</v>
      </c>
      <c r="E118" s="26" t="str">
        <f t="shared" si="18"/>
        <v>2</v>
      </c>
      <c r="F118" s="27" t="str">
        <f t="shared" si="21"/>
        <v>DERECHOS</v>
      </c>
      <c r="G118" s="26" t="str">
        <f t="shared" si="19"/>
        <v>2</v>
      </c>
      <c r="H118" s="27" t="str">
        <f t="shared" si="22"/>
        <v>Canon</v>
      </c>
      <c r="I118" s="27" t="str">
        <f t="shared" si="14"/>
        <v>012</v>
      </c>
      <c r="J118" s="27" t="str">
        <f t="shared" si="25"/>
        <v>Fondo Tecnológico Productivo</v>
      </c>
      <c r="K118" s="30" t="s">
        <v>345</v>
      </c>
      <c r="L118" s="28" t="str">
        <f t="shared" si="17"/>
        <v>12.2.2.012</v>
      </c>
      <c r="M118" s="29" t="s">
        <v>344</v>
      </c>
      <c r="O118" s="40"/>
    </row>
    <row r="119" spans="1:15" ht="15.75">
      <c r="A119" s="23" t="str">
        <f t="shared" si="15"/>
        <v>12.2.2.013</v>
      </c>
      <c r="B119" s="24" t="s">
        <v>346</v>
      </c>
      <c r="C119" s="26" t="str">
        <f t="shared" si="16"/>
        <v>12</v>
      </c>
      <c r="D119" s="27" t="s">
        <v>240</v>
      </c>
      <c r="E119" s="26" t="str">
        <f t="shared" si="18"/>
        <v>2</v>
      </c>
      <c r="F119" s="27" t="str">
        <f t="shared" si="21"/>
        <v>DERECHOS</v>
      </c>
      <c r="G119" s="26" t="str">
        <f t="shared" si="19"/>
        <v>2</v>
      </c>
      <c r="H119" s="27" t="str">
        <f t="shared" si="22"/>
        <v>Canon</v>
      </c>
      <c r="I119" s="27" t="str">
        <f t="shared" si="14"/>
        <v>013</v>
      </c>
      <c r="J119" s="27" t="str">
        <f t="shared" si="25"/>
        <v>Fondo Infraestructura Ley 3117</v>
      </c>
      <c r="K119" s="30" t="s">
        <v>347</v>
      </c>
      <c r="L119" s="28" t="str">
        <f t="shared" si="17"/>
        <v>12.2.2.013</v>
      </c>
      <c r="M119" s="29" t="s">
        <v>346</v>
      </c>
      <c r="O119" s="40"/>
    </row>
    <row r="120" spans="1:15" ht="15.75">
      <c r="A120" s="23" t="str">
        <f t="shared" si="15"/>
        <v>12.2.2.014</v>
      </c>
      <c r="B120" s="24" t="s">
        <v>348</v>
      </c>
      <c r="C120" s="26" t="str">
        <f t="shared" si="16"/>
        <v>12</v>
      </c>
      <c r="D120" s="27" t="s">
        <v>240</v>
      </c>
      <c r="E120" s="26" t="str">
        <f t="shared" si="18"/>
        <v>2</v>
      </c>
      <c r="F120" s="27" t="str">
        <f t="shared" si="21"/>
        <v>DERECHOS</v>
      </c>
      <c r="G120" s="26" t="str">
        <f t="shared" si="19"/>
        <v>2</v>
      </c>
      <c r="H120" s="27" t="str">
        <f t="shared" si="22"/>
        <v>Canon</v>
      </c>
      <c r="I120" s="27" t="str">
        <f t="shared" si="14"/>
        <v>014</v>
      </c>
      <c r="J120" s="27" t="str">
        <f t="shared" si="25"/>
        <v>Fondo Catastral</v>
      </c>
      <c r="K120" s="30" t="s">
        <v>349</v>
      </c>
      <c r="L120" s="28" t="str">
        <f t="shared" si="17"/>
        <v>12.2.2.014</v>
      </c>
      <c r="M120" s="29" t="s">
        <v>348</v>
      </c>
      <c r="O120" s="40"/>
    </row>
    <row r="121" spans="1:15" ht="15.75">
      <c r="A121" s="23" t="str">
        <f t="shared" si="15"/>
        <v>12.2.2.015</v>
      </c>
      <c r="B121" s="24" t="s">
        <v>350</v>
      </c>
      <c r="C121" s="26" t="str">
        <f t="shared" si="16"/>
        <v>12</v>
      </c>
      <c r="D121" s="27" t="s">
        <v>240</v>
      </c>
      <c r="E121" s="26" t="str">
        <f t="shared" si="18"/>
        <v>2</v>
      </c>
      <c r="F121" s="27" t="str">
        <f t="shared" si="21"/>
        <v>DERECHOS</v>
      </c>
      <c r="G121" s="26" t="str">
        <f t="shared" si="19"/>
        <v>2</v>
      </c>
      <c r="H121" s="27" t="str">
        <f t="shared" si="22"/>
        <v>Canon</v>
      </c>
      <c r="I121" s="27" t="str">
        <f t="shared" si="14"/>
        <v>015</v>
      </c>
      <c r="J121" s="27" t="str">
        <f t="shared" si="25"/>
        <v>Fondo Fortalecimiento I.E.S.C.</v>
      </c>
      <c r="K121" s="30" t="s">
        <v>351</v>
      </c>
      <c r="L121" s="28" t="str">
        <f t="shared" si="17"/>
        <v>12.2.2.015</v>
      </c>
      <c r="M121" s="29" t="s">
        <v>350</v>
      </c>
      <c r="O121" s="40"/>
    </row>
    <row r="122" spans="1:15" ht="15.75">
      <c r="A122" s="23" t="str">
        <f t="shared" si="15"/>
        <v>12.2.2.016</v>
      </c>
      <c r="B122" s="24" t="s">
        <v>352</v>
      </c>
      <c r="C122" s="26" t="str">
        <f t="shared" si="16"/>
        <v>12</v>
      </c>
      <c r="D122" s="27" t="s">
        <v>240</v>
      </c>
      <c r="E122" s="26" t="str">
        <f t="shared" si="18"/>
        <v>2</v>
      </c>
      <c r="F122" s="27" t="str">
        <f t="shared" si="21"/>
        <v>DERECHOS</v>
      </c>
      <c r="G122" s="26" t="str">
        <f t="shared" si="19"/>
        <v>2</v>
      </c>
      <c r="H122" s="27" t="str">
        <f t="shared" si="22"/>
        <v>Canon</v>
      </c>
      <c r="I122" s="27" t="str">
        <f t="shared" si="14"/>
        <v>016</v>
      </c>
      <c r="J122" s="27" t="str">
        <f t="shared" si="25"/>
        <v>Fondo Fortalecimiento Sec. Trabajo y SS</v>
      </c>
      <c r="K122" s="30" t="s">
        <v>353</v>
      </c>
      <c r="L122" s="28" t="str">
        <f t="shared" si="17"/>
        <v>12.2.2.016</v>
      </c>
      <c r="M122" s="29" t="s">
        <v>352</v>
      </c>
      <c r="O122" s="40"/>
    </row>
    <row r="123" spans="1:15" ht="15.75">
      <c r="A123" s="23" t="str">
        <f t="shared" si="15"/>
        <v>12.2.2.017</v>
      </c>
      <c r="B123" s="24" t="s">
        <v>354</v>
      </c>
      <c r="C123" s="26" t="str">
        <f t="shared" si="16"/>
        <v>12</v>
      </c>
      <c r="D123" s="27" t="s">
        <v>240</v>
      </c>
      <c r="E123" s="26" t="str">
        <f t="shared" si="18"/>
        <v>2</v>
      </c>
      <c r="F123" s="27" t="str">
        <f t="shared" si="21"/>
        <v>DERECHOS</v>
      </c>
      <c r="G123" s="26" t="str">
        <f t="shared" si="19"/>
        <v>2</v>
      </c>
      <c r="H123" s="27" t="str">
        <f t="shared" si="22"/>
        <v>Canon</v>
      </c>
      <c r="I123" s="27" t="str">
        <f t="shared" si="14"/>
        <v>017</v>
      </c>
      <c r="J123" s="27" t="str">
        <f t="shared" si="25"/>
        <v>Fondo Fortalecimiento -Sub. Medio Ambiente</v>
      </c>
      <c r="K123" s="30" t="s">
        <v>355</v>
      </c>
      <c r="L123" s="28" t="str">
        <f t="shared" si="17"/>
        <v>12.2.2.017</v>
      </c>
      <c r="M123" s="29" t="s">
        <v>354</v>
      </c>
      <c r="O123" s="40"/>
    </row>
    <row r="124" spans="1:15" ht="15.75">
      <c r="A124" s="23" t="str">
        <f t="shared" si="15"/>
        <v>12.2.2.018</v>
      </c>
      <c r="B124" s="24" t="s">
        <v>356</v>
      </c>
      <c r="C124" s="26" t="str">
        <f t="shared" si="16"/>
        <v>12</v>
      </c>
      <c r="D124" s="27" t="s">
        <v>240</v>
      </c>
      <c r="E124" s="26" t="str">
        <f t="shared" si="18"/>
        <v>2</v>
      </c>
      <c r="F124" s="27" t="str">
        <f t="shared" si="21"/>
        <v>DERECHOS</v>
      </c>
      <c r="G124" s="26" t="str">
        <f t="shared" si="19"/>
        <v>2</v>
      </c>
      <c r="H124" s="27" t="str">
        <f t="shared" si="22"/>
        <v>Canon</v>
      </c>
      <c r="I124" s="27" t="str">
        <f t="shared" si="14"/>
        <v>018</v>
      </c>
      <c r="J124" s="27" t="str">
        <f t="shared" si="25"/>
        <v>Fondo Capacitación I.E.S.C.</v>
      </c>
      <c r="K124" s="30" t="s">
        <v>357</v>
      </c>
      <c r="L124" s="28" t="str">
        <f t="shared" si="17"/>
        <v>12.2.2.018</v>
      </c>
      <c r="M124" s="29" t="s">
        <v>356</v>
      </c>
      <c r="O124" s="40"/>
    </row>
    <row r="125" spans="1:15" ht="15.75">
      <c r="A125" s="23" t="str">
        <f t="shared" si="15"/>
        <v>12.2.2.019</v>
      </c>
      <c r="B125" s="24" t="s">
        <v>358</v>
      </c>
      <c r="C125" s="26" t="str">
        <f t="shared" si="16"/>
        <v>12</v>
      </c>
      <c r="D125" s="27" t="s">
        <v>240</v>
      </c>
      <c r="E125" s="26" t="str">
        <f t="shared" si="18"/>
        <v>2</v>
      </c>
      <c r="F125" s="27" t="str">
        <f t="shared" si="21"/>
        <v>DERECHOS</v>
      </c>
      <c r="G125" s="26" t="str">
        <f t="shared" si="19"/>
        <v>2</v>
      </c>
      <c r="H125" s="27" t="str">
        <f t="shared" si="22"/>
        <v>Canon</v>
      </c>
      <c r="I125" s="27" t="str">
        <f t="shared" si="14"/>
        <v>019</v>
      </c>
      <c r="J125" s="27" t="str">
        <f t="shared" si="25"/>
        <v>Fondo Capacitación Sec. Trabajo y SS</v>
      </c>
      <c r="K125" s="30" t="s">
        <v>359</v>
      </c>
      <c r="L125" s="28" t="str">
        <f t="shared" si="17"/>
        <v>12.2.2.019</v>
      </c>
      <c r="M125" s="29" t="s">
        <v>358</v>
      </c>
      <c r="O125" s="38"/>
    </row>
    <row r="126" spans="1:15" ht="15.75">
      <c r="A126" s="23" t="str">
        <f t="shared" si="15"/>
        <v>12.2.2.020</v>
      </c>
      <c r="B126" s="24" t="s">
        <v>360</v>
      </c>
      <c r="C126" s="26" t="str">
        <f t="shared" si="16"/>
        <v>12</v>
      </c>
      <c r="D126" s="27" t="s">
        <v>240</v>
      </c>
      <c r="E126" s="26" t="str">
        <f t="shared" si="18"/>
        <v>2</v>
      </c>
      <c r="F126" s="27" t="str">
        <f t="shared" si="21"/>
        <v>DERECHOS</v>
      </c>
      <c r="G126" s="26" t="str">
        <f t="shared" si="19"/>
        <v>2</v>
      </c>
      <c r="H126" s="27" t="str">
        <f t="shared" si="22"/>
        <v>Canon</v>
      </c>
      <c r="I126" s="27" t="str">
        <f t="shared" si="14"/>
        <v>020</v>
      </c>
      <c r="J126" s="27" t="str">
        <f t="shared" si="25"/>
        <v>Fondo Capacitación Sub. Medio Ambiente</v>
      </c>
      <c r="K126" s="30" t="s">
        <v>361</v>
      </c>
      <c r="L126" s="28" t="str">
        <f t="shared" si="17"/>
        <v>12.2.2.020</v>
      </c>
      <c r="M126" s="29" t="s">
        <v>360</v>
      </c>
      <c r="O126" s="38"/>
    </row>
    <row r="127" spans="1:15" ht="15.75">
      <c r="A127" s="23" t="str">
        <f t="shared" si="15"/>
        <v>12.2.2.021</v>
      </c>
      <c r="B127" s="24" t="s">
        <v>362</v>
      </c>
      <c r="C127" s="26" t="str">
        <f t="shared" si="16"/>
        <v>12</v>
      </c>
      <c r="D127" s="27" t="s">
        <v>240</v>
      </c>
      <c r="E127" s="26" t="str">
        <f t="shared" si="18"/>
        <v>2</v>
      </c>
      <c r="F127" s="27" t="str">
        <f t="shared" si="21"/>
        <v>DERECHOS</v>
      </c>
      <c r="G127" s="26" t="str">
        <f t="shared" si="19"/>
        <v>2</v>
      </c>
      <c r="H127" s="27" t="str">
        <f t="shared" si="22"/>
        <v>Canon</v>
      </c>
      <c r="I127" s="27" t="str">
        <f t="shared" si="14"/>
        <v>021</v>
      </c>
      <c r="J127" s="27" t="str">
        <f t="shared" si="25"/>
        <v>Canon de Cateo</v>
      </c>
      <c r="K127" s="30" t="s">
        <v>363</v>
      </c>
      <c r="L127" s="28" t="str">
        <f t="shared" si="17"/>
        <v>12.2.2.021</v>
      </c>
      <c r="M127" s="29" t="s">
        <v>362</v>
      </c>
      <c r="O127" s="38"/>
    </row>
    <row r="128" spans="1:15" ht="15.75">
      <c r="A128" s="23" t="str">
        <f t="shared" si="15"/>
        <v>12.2.2.022</v>
      </c>
      <c r="B128" s="24" t="s">
        <v>364</v>
      </c>
      <c r="C128" s="26" t="str">
        <f t="shared" si="16"/>
        <v>12</v>
      </c>
      <c r="D128" s="27" t="s">
        <v>240</v>
      </c>
      <c r="E128" s="26" t="str">
        <f t="shared" si="18"/>
        <v>2</v>
      </c>
      <c r="F128" s="27" t="str">
        <f t="shared" si="21"/>
        <v>DERECHOS</v>
      </c>
      <c r="G128" s="26" t="str">
        <f t="shared" si="19"/>
        <v>2</v>
      </c>
      <c r="H128" s="27" t="str">
        <f t="shared" si="22"/>
        <v>Canon</v>
      </c>
      <c r="I128" s="27" t="str">
        <f t="shared" si="14"/>
        <v>022</v>
      </c>
      <c r="J128" s="27" t="str">
        <f t="shared" si="25"/>
        <v xml:space="preserve">Canon de Riesgo </v>
      </c>
      <c r="K128" s="30" t="s">
        <v>365</v>
      </c>
      <c r="L128" s="28" t="str">
        <f t="shared" si="17"/>
        <v>12.2.2.022</v>
      </c>
      <c r="M128" s="29" t="s">
        <v>364</v>
      </c>
      <c r="O128" s="38"/>
    </row>
    <row r="129" spans="1:15" ht="15.75">
      <c r="A129" s="23" t="str">
        <f t="shared" si="15"/>
        <v>12.2.2.023</v>
      </c>
      <c r="B129" s="26" t="s">
        <v>366</v>
      </c>
      <c r="C129" s="26" t="str">
        <f t="shared" si="16"/>
        <v>12</v>
      </c>
      <c r="D129" s="27" t="s">
        <v>240</v>
      </c>
      <c r="E129" s="26" t="str">
        <f t="shared" si="18"/>
        <v>2</v>
      </c>
      <c r="F129" s="27" t="str">
        <f t="shared" si="21"/>
        <v>DERECHOS</v>
      </c>
      <c r="G129" s="26" t="str">
        <f t="shared" si="19"/>
        <v>2</v>
      </c>
      <c r="H129" s="27" t="str">
        <f t="shared" si="22"/>
        <v>Canon</v>
      </c>
      <c r="I129" s="27" t="str">
        <f t="shared" si="14"/>
        <v>023</v>
      </c>
      <c r="J129" s="27" t="s">
        <v>366</v>
      </c>
      <c r="K129" s="30" t="s">
        <v>367</v>
      </c>
      <c r="L129" s="28"/>
      <c r="M129" s="29"/>
      <c r="O129" s="38"/>
    </row>
    <row r="130" spans="1:15" ht="15.75">
      <c r="A130" s="23" t="str">
        <f t="shared" si="15"/>
        <v>12.2.2.099</v>
      </c>
      <c r="B130" s="24" t="s">
        <v>310</v>
      </c>
      <c r="C130" s="26" t="str">
        <f t="shared" si="16"/>
        <v>12</v>
      </c>
      <c r="D130" s="27" t="s">
        <v>240</v>
      </c>
      <c r="E130" s="26" t="str">
        <f t="shared" si="18"/>
        <v>2</v>
      </c>
      <c r="F130" s="27" t="str">
        <f>IF(E130="0","",IF(E130=E128,F128,MID($K130,12,60)))</f>
        <v>DERECHOS</v>
      </c>
      <c r="G130" s="26" t="str">
        <f t="shared" si="19"/>
        <v>2</v>
      </c>
      <c r="H130" s="27" t="str">
        <f>IF(G130="0","",IF(G130=G128,H128,MID($K130,12,60)))</f>
        <v>Canon</v>
      </c>
      <c r="I130" s="27" t="str">
        <f t="shared" si="14"/>
        <v>099</v>
      </c>
      <c r="J130" s="27" t="str">
        <f t="shared" si="25"/>
        <v>Otros</v>
      </c>
      <c r="K130" s="30" t="s">
        <v>368</v>
      </c>
      <c r="L130" s="28" t="str">
        <f t="shared" si="17"/>
        <v>12.2.2.099</v>
      </c>
      <c r="M130" s="29" t="s">
        <v>310</v>
      </c>
      <c r="O130" s="40"/>
    </row>
    <row r="131" spans="1:15" ht="15.75">
      <c r="A131" s="23" t="str">
        <f t="shared" si="15"/>
        <v>12.2.9.000</v>
      </c>
      <c r="B131" s="24" t="s">
        <v>369</v>
      </c>
      <c r="C131" s="26" t="str">
        <f t="shared" si="16"/>
        <v>12</v>
      </c>
      <c r="D131" s="27" t="s">
        <v>240</v>
      </c>
      <c r="E131" s="26" t="str">
        <f t="shared" si="18"/>
        <v>2</v>
      </c>
      <c r="F131" s="27" t="str">
        <f t="shared" si="21"/>
        <v>DERECHOS</v>
      </c>
      <c r="G131" s="26" t="str">
        <f t="shared" si="19"/>
        <v>9</v>
      </c>
      <c r="H131" s="27" t="str">
        <f t="shared" si="22"/>
        <v xml:space="preserve">Otros </v>
      </c>
      <c r="I131" s="27" t="str">
        <f t="shared" si="14"/>
        <v>000</v>
      </c>
      <c r="J131" s="27" t="str">
        <f t="shared" si="25"/>
        <v/>
      </c>
      <c r="K131" s="30" t="s">
        <v>370</v>
      </c>
      <c r="L131" s="28" t="str">
        <f t="shared" si="17"/>
        <v>12.2.9.000</v>
      </c>
      <c r="M131" s="29" t="s">
        <v>369</v>
      </c>
      <c r="O131" s="40"/>
    </row>
    <row r="132" spans="1:15" ht="15.75">
      <c r="A132" s="23" t="str">
        <f t="shared" si="15"/>
        <v>12.3.0.000</v>
      </c>
      <c r="B132" s="24" t="s">
        <v>371</v>
      </c>
      <c r="C132" s="26" t="str">
        <f t="shared" ref="C132:C195" si="26">+LEFT(K132,2)</f>
        <v>12</v>
      </c>
      <c r="D132" s="27" t="s">
        <v>240</v>
      </c>
      <c r="E132" s="26" t="str">
        <f t="shared" si="18"/>
        <v>3</v>
      </c>
      <c r="F132" s="27" t="str">
        <f t="shared" si="21"/>
        <v>PRIMAS</v>
      </c>
      <c r="G132" s="26" t="str">
        <f t="shared" si="19"/>
        <v>0</v>
      </c>
      <c r="H132" s="27" t="str">
        <f t="shared" si="22"/>
        <v/>
      </c>
      <c r="I132" s="27" t="str">
        <f t="shared" si="14"/>
        <v>000</v>
      </c>
      <c r="J132" s="27"/>
      <c r="K132" s="28" t="s">
        <v>372</v>
      </c>
      <c r="L132" s="28" t="str">
        <f t="shared" si="17"/>
        <v>12.3.0.000</v>
      </c>
      <c r="M132" s="29" t="s">
        <v>371</v>
      </c>
      <c r="O132" s="40"/>
    </row>
    <row r="133" spans="1:15" ht="15.75">
      <c r="A133" s="23" t="str">
        <f t="shared" si="15"/>
        <v>12.4.0.000</v>
      </c>
      <c r="B133" s="24" t="s">
        <v>373</v>
      </c>
      <c r="C133" s="26" t="str">
        <f t="shared" si="26"/>
        <v>12</v>
      </c>
      <c r="D133" s="27" t="s">
        <v>240</v>
      </c>
      <c r="E133" s="26" t="str">
        <f t="shared" si="18"/>
        <v>4</v>
      </c>
      <c r="F133" s="27" t="str">
        <f t="shared" si="21"/>
        <v>REGALIAS</v>
      </c>
      <c r="G133" s="26" t="str">
        <f t="shared" si="19"/>
        <v>0</v>
      </c>
      <c r="H133" s="27" t="str">
        <f t="shared" si="22"/>
        <v/>
      </c>
      <c r="I133" s="27" t="str">
        <f t="shared" si="14"/>
        <v>000</v>
      </c>
      <c r="J133" s="27"/>
      <c r="K133" s="28" t="s">
        <v>374</v>
      </c>
      <c r="L133" s="28" t="str">
        <f t="shared" si="17"/>
        <v>12.4.0.000</v>
      </c>
      <c r="M133" s="29" t="s">
        <v>373</v>
      </c>
      <c r="O133" s="40"/>
    </row>
    <row r="134" spans="1:15" ht="15.75">
      <c r="A134" s="23" t="str">
        <f t="shared" si="15"/>
        <v>12.4.1.000</v>
      </c>
      <c r="B134" s="24" t="s">
        <v>375</v>
      </c>
      <c r="C134" s="26" t="str">
        <f t="shared" si="26"/>
        <v>12</v>
      </c>
      <c r="D134" s="27" t="s">
        <v>240</v>
      </c>
      <c r="E134" s="26" t="str">
        <f t="shared" si="18"/>
        <v>4</v>
      </c>
      <c r="F134" s="27" t="str">
        <f t="shared" ref="F134:F197" si="27">IF(E134="0","",IF(E134=E133,F133,MID($K134,12,60)))</f>
        <v>REGALIAS</v>
      </c>
      <c r="G134" s="26" t="str">
        <f t="shared" si="19"/>
        <v>1</v>
      </c>
      <c r="H134" s="27" t="str">
        <f t="shared" si="22"/>
        <v>Hidrocarburíferas</v>
      </c>
      <c r="I134" s="27" t="str">
        <f t="shared" si="14"/>
        <v>000</v>
      </c>
      <c r="J134" s="27" t="str">
        <f t="shared" ref="J134:J139" si="28">IF(I134="000","",MID($K134,12,60))</f>
        <v/>
      </c>
      <c r="K134" s="30" t="s">
        <v>376</v>
      </c>
      <c r="L134" s="28" t="str">
        <f t="shared" si="17"/>
        <v>12.4.1.000</v>
      </c>
      <c r="M134" s="29" t="s">
        <v>375</v>
      </c>
      <c r="O134" s="40"/>
    </row>
    <row r="135" spans="1:15" ht="15.75">
      <c r="A135" s="23" t="str">
        <f t="shared" si="15"/>
        <v>12.4.1.001</v>
      </c>
      <c r="B135" s="24" t="s">
        <v>377</v>
      </c>
      <c r="C135" s="26" t="str">
        <f t="shared" si="26"/>
        <v>12</v>
      </c>
      <c r="D135" s="27" t="s">
        <v>240</v>
      </c>
      <c r="E135" s="26" t="str">
        <f t="shared" si="18"/>
        <v>4</v>
      </c>
      <c r="F135" s="27" t="str">
        <f t="shared" si="27"/>
        <v>REGALIAS</v>
      </c>
      <c r="G135" s="26" t="str">
        <f t="shared" si="19"/>
        <v>1</v>
      </c>
      <c r="H135" s="27" t="str">
        <f t="shared" si="22"/>
        <v>Hidrocarburíferas</v>
      </c>
      <c r="I135" s="27" t="str">
        <f t="shared" ref="I135:I199" si="29">+MID($K135,8,3)</f>
        <v>001</v>
      </c>
      <c r="J135" s="27" t="str">
        <f t="shared" si="28"/>
        <v>Petroleras</v>
      </c>
      <c r="K135" s="30" t="s">
        <v>378</v>
      </c>
      <c r="L135" s="28" t="str">
        <f t="shared" si="17"/>
        <v>12.4.1.001</v>
      </c>
      <c r="M135" s="29" t="s">
        <v>377</v>
      </c>
      <c r="O135" s="40"/>
    </row>
    <row r="136" spans="1:15" ht="15.75">
      <c r="A136" s="23" t="str">
        <f t="shared" ref="A136:A200" si="30">+CONCATENATE(C136,".",E136,".",G136,".",I136)</f>
        <v>12.4.1.002</v>
      </c>
      <c r="B136" s="24" t="s">
        <v>379</v>
      </c>
      <c r="C136" s="26" t="str">
        <f t="shared" si="26"/>
        <v>12</v>
      </c>
      <c r="D136" s="27" t="s">
        <v>240</v>
      </c>
      <c r="E136" s="26" t="str">
        <f t="shared" si="18"/>
        <v>4</v>
      </c>
      <c r="F136" s="27" t="str">
        <f t="shared" si="27"/>
        <v>REGALIAS</v>
      </c>
      <c r="G136" s="26" t="str">
        <f t="shared" si="19"/>
        <v>1</v>
      </c>
      <c r="H136" s="27" t="str">
        <f t="shared" si="22"/>
        <v>Hidrocarburíferas</v>
      </c>
      <c r="I136" s="27" t="str">
        <f t="shared" si="29"/>
        <v>002</v>
      </c>
      <c r="J136" s="27" t="str">
        <f t="shared" si="28"/>
        <v>Gasíferas</v>
      </c>
      <c r="K136" s="30" t="s">
        <v>380</v>
      </c>
      <c r="L136" s="28" t="str">
        <f t="shared" ref="L136:L200" si="31">+CONCATENATE(C136,".",E136,".",G136,".",I136)</f>
        <v>12.4.1.002</v>
      </c>
      <c r="M136" s="29" t="s">
        <v>379</v>
      </c>
      <c r="O136" s="38"/>
    </row>
    <row r="137" spans="1:15" ht="15.75">
      <c r="A137" s="23" t="str">
        <f t="shared" si="30"/>
        <v>12.4.2.000</v>
      </c>
      <c r="B137" s="24" t="s">
        <v>381</v>
      </c>
      <c r="C137" s="26" t="str">
        <f t="shared" si="26"/>
        <v>12</v>
      </c>
      <c r="D137" s="27" t="s">
        <v>240</v>
      </c>
      <c r="E137" s="26" t="str">
        <f t="shared" ref="E137:E201" si="32">+MID(K137,4,1)</f>
        <v>4</v>
      </c>
      <c r="F137" s="27" t="str">
        <f t="shared" si="27"/>
        <v>REGALIAS</v>
      </c>
      <c r="G137" s="26" t="str">
        <f t="shared" ref="G137:G201" si="33">+MID(K137,6,1)</f>
        <v>2</v>
      </c>
      <c r="H137" s="27" t="str">
        <f t="shared" si="22"/>
        <v xml:space="preserve">Mineras </v>
      </c>
      <c r="I137" s="27" t="str">
        <f t="shared" si="29"/>
        <v>000</v>
      </c>
      <c r="J137" s="27" t="str">
        <f t="shared" si="28"/>
        <v/>
      </c>
      <c r="K137" s="30" t="s">
        <v>382</v>
      </c>
      <c r="L137" s="28" t="str">
        <f t="shared" si="31"/>
        <v>12.4.2.000</v>
      </c>
      <c r="M137" s="29" t="s">
        <v>381</v>
      </c>
      <c r="O137" s="38"/>
    </row>
    <row r="138" spans="1:15" ht="15.75">
      <c r="A138" s="23" t="str">
        <f t="shared" si="30"/>
        <v>12.4.3.000</v>
      </c>
      <c r="B138" s="24" t="s">
        <v>383</v>
      </c>
      <c r="C138" s="26" t="str">
        <f t="shared" si="26"/>
        <v>12</v>
      </c>
      <c r="D138" s="27" t="s">
        <v>240</v>
      </c>
      <c r="E138" s="26" t="str">
        <f t="shared" si="32"/>
        <v>4</v>
      </c>
      <c r="F138" s="27" t="str">
        <f t="shared" si="27"/>
        <v>REGALIAS</v>
      </c>
      <c r="G138" s="26" t="str">
        <f t="shared" si="33"/>
        <v>3</v>
      </c>
      <c r="H138" s="27" t="str">
        <f t="shared" si="22"/>
        <v>Hidroeléctricas</v>
      </c>
      <c r="I138" s="27" t="str">
        <f t="shared" si="29"/>
        <v>000</v>
      </c>
      <c r="J138" s="27" t="str">
        <f t="shared" si="28"/>
        <v/>
      </c>
      <c r="K138" s="30" t="s">
        <v>384</v>
      </c>
      <c r="L138" s="28" t="str">
        <f t="shared" si="31"/>
        <v>12.4.3.000</v>
      </c>
      <c r="M138" s="29" t="s">
        <v>383</v>
      </c>
      <c r="O138" s="40"/>
    </row>
    <row r="139" spans="1:15" ht="15.75">
      <c r="A139" s="23" t="str">
        <f t="shared" si="30"/>
        <v>12.4.4.000</v>
      </c>
      <c r="B139" s="24" t="s">
        <v>385</v>
      </c>
      <c r="C139" s="26" t="str">
        <f t="shared" si="26"/>
        <v>12</v>
      </c>
      <c r="D139" s="27" t="s">
        <v>240</v>
      </c>
      <c r="E139" s="26" t="str">
        <f t="shared" si="32"/>
        <v>4</v>
      </c>
      <c r="F139" s="27" t="str">
        <f t="shared" si="27"/>
        <v>REGALIAS</v>
      </c>
      <c r="G139" s="26" t="str">
        <f t="shared" si="33"/>
        <v>4</v>
      </c>
      <c r="H139" s="27" t="str">
        <f t="shared" si="22"/>
        <v xml:space="preserve">Ingresos por Regalías a Clasificar </v>
      </c>
      <c r="I139" s="27" t="str">
        <f t="shared" si="29"/>
        <v>000</v>
      </c>
      <c r="J139" s="27" t="str">
        <f t="shared" si="28"/>
        <v/>
      </c>
      <c r="K139" s="30" t="s">
        <v>386</v>
      </c>
      <c r="L139" s="28" t="str">
        <f t="shared" si="31"/>
        <v>12.4.4.000</v>
      </c>
      <c r="M139" s="29" t="s">
        <v>385</v>
      </c>
      <c r="O139" s="40"/>
    </row>
    <row r="140" spans="1:15" ht="15.75">
      <c r="A140" s="23" t="str">
        <f t="shared" si="30"/>
        <v>12.5.0.000</v>
      </c>
      <c r="B140" s="24" t="s">
        <v>387</v>
      </c>
      <c r="C140" s="26" t="str">
        <f t="shared" si="26"/>
        <v>12</v>
      </c>
      <c r="D140" s="27" t="s">
        <v>240</v>
      </c>
      <c r="E140" s="26" t="str">
        <f t="shared" si="32"/>
        <v>5</v>
      </c>
      <c r="F140" s="27" t="str">
        <f t="shared" si="27"/>
        <v>ALQUILERES</v>
      </c>
      <c r="G140" s="26" t="str">
        <f t="shared" si="33"/>
        <v>0</v>
      </c>
      <c r="H140" s="27" t="str">
        <f t="shared" si="22"/>
        <v/>
      </c>
      <c r="I140" s="27" t="str">
        <f t="shared" si="29"/>
        <v>000</v>
      </c>
      <c r="J140" s="27"/>
      <c r="K140" s="28" t="s">
        <v>388</v>
      </c>
      <c r="L140" s="28" t="str">
        <f t="shared" si="31"/>
        <v>12.5.0.000</v>
      </c>
      <c r="M140" s="29" t="s">
        <v>387</v>
      </c>
      <c r="O140" s="40"/>
    </row>
    <row r="141" spans="1:15" ht="15.75">
      <c r="A141" s="23" t="str">
        <f t="shared" si="30"/>
        <v>12.8.1.000</v>
      </c>
      <c r="B141" s="24" t="s">
        <v>389</v>
      </c>
      <c r="C141" s="26" t="str">
        <f t="shared" si="26"/>
        <v>12</v>
      </c>
      <c r="D141" s="27" t="s">
        <v>240</v>
      </c>
      <c r="E141" s="26" t="str">
        <f t="shared" si="32"/>
        <v>8</v>
      </c>
      <c r="F141" s="27" t="str">
        <f t="shared" si="27"/>
        <v>Alquiler de Inmuebles</v>
      </c>
      <c r="G141" s="26" t="str">
        <f t="shared" si="33"/>
        <v>1</v>
      </c>
      <c r="H141" s="27" t="str">
        <f t="shared" si="22"/>
        <v>Alquiler de Inmuebles</v>
      </c>
      <c r="I141" s="27" t="str">
        <f t="shared" si="29"/>
        <v>000</v>
      </c>
      <c r="J141" s="27" t="str">
        <f t="shared" ref="J141:J143" si="34">IF(I141="000","",MID($K141,12,60))</f>
        <v/>
      </c>
      <c r="K141" s="30" t="s">
        <v>390</v>
      </c>
      <c r="L141" s="28" t="str">
        <f t="shared" si="31"/>
        <v>12.8.1.000</v>
      </c>
      <c r="M141" s="29" t="s">
        <v>389</v>
      </c>
      <c r="O141" s="38"/>
    </row>
    <row r="142" spans="1:15" ht="15.75">
      <c r="A142" s="23" t="str">
        <f t="shared" si="30"/>
        <v>12.8.2.000</v>
      </c>
      <c r="B142" s="24" t="s">
        <v>391</v>
      </c>
      <c r="C142" s="26" t="str">
        <f t="shared" si="26"/>
        <v>12</v>
      </c>
      <c r="D142" s="27" t="s">
        <v>240</v>
      </c>
      <c r="E142" s="26" t="str">
        <f t="shared" si="32"/>
        <v>8</v>
      </c>
      <c r="F142" s="27" t="str">
        <f t="shared" si="27"/>
        <v>Alquiler de Inmuebles</v>
      </c>
      <c r="G142" s="26" t="str">
        <f t="shared" si="33"/>
        <v>2</v>
      </c>
      <c r="H142" s="27" t="str">
        <f t="shared" si="22"/>
        <v>Alquiler de Equipos</v>
      </c>
      <c r="I142" s="27" t="str">
        <f t="shared" si="29"/>
        <v>000</v>
      </c>
      <c r="J142" s="27" t="str">
        <f t="shared" si="34"/>
        <v/>
      </c>
      <c r="K142" s="30" t="s">
        <v>392</v>
      </c>
      <c r="L142" s="28" t="str">
        <f t="shared" si="31"/>
        <v>12.8.2.000</v>
      </c>
      <c r="M142" s="29" t="s">
        <v>391</v>
      </c>
      <c r="O142" s="38"/>
    </row>
    <row r="143" spans="1:15" ht="15.75">
      <c r="A143" s="23" t="str">
        <f t="shared" si="30"/>
        <v>12.8.9.000</v>
      </c>
      <c r="B143" s="24" t="s">
        <v>393</v>
      </c>
      <c r="C143" s="26" t="str">
        <f t="shared" si="26"/>
        <v>12</v>
      </c>
      <c r="D143" s="27" t="s">
        <v>240</v>
      </c>
      <c r="E143" s="26" t="str">
        <f t="shared" si="32"/>
        <v>8</v>
      </c>
      <c r="F143" s="27" t="str">
        <f t="shared" si="27"/>
        <v>Alquiler de Inmuebles</v>
      </c>
      <c r="G143" s="26" t="str">
        <f t="shared" si="33"/>
        <v>9</v>
      </c>
      <c r="H143" s="27" t="str">
        <f t="shared" si="22"/>
        <v>Otros Alquileres</v>
      </c>
      <c r="I143" s="27" t="str">
        <f t="shared" si="29"/>
        <v>000</v>
      </c>
      <c r="J143" s="27" t="str">
        <f t="shared" si="34"/>
        <v/>
      </c>
      <c r="K143" s="30" t="s">
        <v>394</v>
      </c>
      <c r="L143" s="28" t="str">
        <f t="shared" si="31"/>
        <v>12.8.9.000</v>
      </c>
      <c r="M143" s="29" t="s">
        <v>393</v>
      </c>
      <c r="O143" s="40"/>
    </row>
    <row r="144" spans="1:15" ht="15.75">
      <c r="A144" s="23" t="str">
        <f t="shared" si="30"/>
        <v>12.6.0.000</v>
      </c>
      <c r="B144" s="24" t="s">
        <v>395</v>
      </c>
      <c r="C144" s="26" t="str">
        <f t="shared" si="26"/>
        <v>12</v>
      </c>
      <c r="D144" s="27" t="s">
        <v>240</v>
      </c>
      <c r="E144" s="26" t="str">
        <f t="shared" si="32"/>
        <v>6</v>
      </c>
      <c r="F144" s="27" t="str">
        <f t="shared" si="27"/>
        <v>MULTAS</v>
      </c>
      <c r="G144" s="26" t="str">
        <f t="shared" si="33"/>
        <v>0</v>
      </c>
      <c r="H144" s="27" t="str">
        <f t="shared" si="22"/>
        <v/>
      </c>
      <c r="I144" s="27" t="str">
        <f t="shared" si="29"/>
        <v>000</v>
      </c>
      <c r="J144" s="27"/>
      <c r="K144" s="28" t="s">
        <v>396</v>
      </c>
      <c r="L144" s="28" t="str">
        <f t="shared" si="31"/>
        <v>12.6.0.000</v>
      </c>
      <c r="M144" s="29" t="s">
        <v>395</v>
      </c>
      <c r="O144" s="40"/>
    </row>
    <row r="145" spans="1:15" ht="15.75">
      <c r="A145" s="23" t="str">
        <f t="shared" si="30"/>
        <v>12.6.1.000</v>
      </c>
      <c r="B145" s="24" t="s">
        <v>397</v>
      </c>
      <c r="C145" s="26" t="str">
        <f t="shared" si="26"/>
        <v>12</v>
      </c>
      <c r="D145" s="27" t="s">
        <v>240</v>
      </c>
      <c r="E145" s="26" t="str">
        <f t="shared" si="32"/>
        <v>6</v>
      </c>
      <c r="F145" s="27" t="str">
        <f t="shared" si="27"/>
        <v>MULTAS</v>
      </c>
      <c r="G145" s="26" t="str">
        <f t="shared" si="33"/>
        <v>1</v>
      </c>
      <c r="H145" s="27" t="str">
        <f t="shared" si="22"/>
        <v>P/Infracción</v>
      </c>
      <c r="I145" s="27" t="str">
        <f t="shared" si="29"/>
        <v>000</v>
      </c>
      <c r="J145" s="27" t="str">
        <f t="shared" ref="J145:J167" si="35">IF(I145="000","",MID($K145,12,60))</f>
        <v/>
      </c>
      <c r="K145" s="30" t="s">
        <v>398</v>
      </c>
      <c r="L145" s="28" t="str">
        <f t="shared" si="31"/>
        <v>12.6.1.000</v>
      </c>
      <c r="M145" s="29" t="s">
        <v>397</v>
      </c>
      <c r="O145" s="40"/>
    </row>
    <row r="146" spans="1:15" ht="15.75">
      <c r="A146" s="23" t="str">
        <f t="shared" si="30"/>
        <v>12.6.1.001</v>
      </c>
      <c r="B146" s="24" t="s">
        <v>399</v>
      </c>
      <c r="C146" s="26" t="str">
        <f t="shared" si="26"/>
        <v>12</v>
      </c>
      <c r="D146" s="27" t="s">
        <v>240</v>
      </c>
      <c r="E146" s="26" t="str">
        <f t="shared" si="32"/>
        <v>6</v>
      </c>
      <c r="F146" s="27" t="str">
        <f t="shared" si="27"/>
        <v>MULTAS</v>
      </c>
      <c r="G146" s="26" t="str">
        <f t="shared" si="33"/>
        <v>1</v>
      </c>
      <c r="H146" s="27" t="str">
        <f t="shared" ref="H146:H209" si="36">IF(G146="0","",IF(G146=G145,H145,MID($K146,12,60)))</f>
        <v>P/Infracción</v>
      </c>
      <c r="I146" s="27" t="str">
        <f t="shared" si="29"/>
        <v>001</v>
      </c>
      <c r="J146" s="27" t="str">
        <f t="shared" si="35"/>
        <v>Multas Ministerio de Trabajo</v>
      </c>
      <c r="K146" s="30" t="s">
        <v>400</v>
      </c>
      <c r="L146" s="28" t="str">
        <f t="shared" si="31"/>
        <v>12.6.1.001</v>
      </c>
      <c r="M146" s="29" t="s">
        <v>399</v>
      </c>
      <c r="O146" s="40"/>
    </row>
    <row r="147" spans="1:15" ht="15.75">
      <c r="A147" s="23" t="str">
        <f t="shared" si="30"/>
        <v>12.6.1.002</v>
      </c>
      <c r="B147" s="24" t="s">
        <v>401</v>
      </c>
      <c r="C147" s="26" t="str">
        <f t="shared" si="26"/>
        <v>12</v>
      </c>
      <c r="D147" s="27" t="s">
        <v>240</v>
      </c>
      <c r="E147" s="26" t="str">
        <f t="shared" si="32"/>
        <v>6</v>
      </c>
      <c r="F147" s="27" t="str">
        <f t="shared" si="27"/>
        <v>MULTAS</v>
      </c>
      <c r="G147" s="26" t="str">
        <f t="shared" si="33"/>
        <v>1</v>
      </c>
      <c r="H147" s="27" t="str">
        <f t="shared" si="36"/>
        <v>P/Infracción</v>
      </c>
      <c r="I147" s="27" t="str">
        <f t="shared" si="29"/>
        <v>002</v>
      </c>
      <c r="J147" s="27" t="str">
        <f t="shared" si="35"/>
        <v>Multas Dirección Provincial de Transporte</v>
      </c>
      <c r="K147" s="30" t="s">
        <v>402</v>
      </c>
      <c r="L147" s="28" t="str">
        <f t="shared" si="31"/>
        <v>12.6.1.002</v>
      </c>
      <c r="M147" s="29" t="s">
        <v>401</v>
      </c>
      <c r="O147" s="40"/>
    </row>
    <row r="148" spans="1:15" ht="15.75">
      <c r="A148" s="23" t="str">
        <f t="shared" si="30"/>
        <v>12.6.1.003</v>
      </c>
      <c r="B148" s="24" t="s">
        <v>403</v>
      </c>
      <c r="C148" s="26" t="str">
        <f t="shared" si="26"/>
        <v>12</v>
      </c>
      <c r="D148" s="27" t="s">
        <v>240</v>
      </c>
      <c r="E148" s="26" t="str">
        <f t="shared" si="32"/>
        <v>6</v>
      </c>
      <c r="F148" s="27" t="str">
        <f t="shared" si="27"/>
        <v>MULTAS</v>
      </c>
      <c r="G148" s="26" t="str">
        <f t="shared" si="33"/>
        <v>1</v>
      </c>
      <c r="H148" s="27" t="str">
        <f t="shared" si="36"/>
        <v>P/Infracción</v>
      </c>
      <c r="I148" s="27" t="str">
        <f t="shared" si="29"/>
        <v>003</v>
      </c>
      <c r="J148" s="27" t="str">
        <f t="shared" si="35"/>
        <v>Multas A.G.V.P.</v>
      </c>
      <c r="K148" s="30" t="s">
        <v>404</v>
      </c>
      <c r="L148" s="28" t="str">
        <f t="shared" si="31"/>
        <v>12.6.1.003</v>
      </c>
      <c r="M148" s="29" t="s">
        <v>403</v>
      </c>
      <c r="O148" s="40"/>
    </row>
    <row r="149" spans="1:15" ht="15.75">
      <c r="A149" s="23" t="str">
        <f t="shared" si="30"/>
        <v>12.6.1.004</v>
      </c>
      <c r="B149" s="24" t="s">
        <v>405</v>
      </c>
      <c r="C149" s="26" t="str">
        <f t="shared" si="26"/>
        <v>12</v>
      </c>
      <c r="D149" s="27" t="s">
        <v>240</v>
      </c>
      <c r="E149" s="26" t="str">
        <f t="shared" si="32"/>
        <v>6</v>
      </c>
      <c r="F149" s="27" t="str">
        <f t="shared" si="27"/>
        <v>MULTAS</v>
      </c>
      <c r="G149" s="26" t="str">
        <f t="shared" si="33"/>
        <v>1</v>
      </c>
      <c r="H149" s="27" t="str">
        <f t="shared" si="36"/>
        <v>P/Infracción</v>
      </c>
      <c r="I149" s="27" t="str">
        <f t="shared" si="29"/>
        <v>004</v>
      </c>
      <c r="J149" s="27" t="str">
        <f t="shared" si="35"/>
        <v>Multas Fondo Provincial de Pesca</v>
      </c>
      <c r="K149" s="30" t="s">
        <v>406</v>
      </c>
      <c r="L149" s="28" t="str">
        <f t="shared" si="31"/>
        <v>12.6.1.004</v>
      </c>
      <c r="M149" s="29" t="s">
        <v>405</v>
      </c>
      <c r="O149" s="40"/>
    </row>
    <row r="150" spans="1:15" ht="15.75">
      <c r="A150" s="23" t="str">
        <f t="shared" si="30"/>
        <v>12.6.1.005</v>
      </c>
      <c r="B150" s="24" t="s">
        <v>407</v>
      </c>
      <c r="C150" s="26" t="str">
        <f t="shared" si="26"/>
        <v>12</v>
      </c>
      <c r="D150" s="27" t="s">
        <v>240</v>
      </c>
      <c r="E150" s="26" t="str">
        <f t="shared" si="32"/>
        <v>6</v>
      </c>
      <c r="F150" s="27" t="str">
        <f t="shared" si="27"/>
        <v>MULTAS</v>
      </c>
      <c r="G150" s="26" t="str">
        <f t="shared" si="33"/>
        <v>1</v>
      </c>
      <c r="H150" s="27" t="str">
        <f t="shared" si="36"/>
        <v>P/Infracción</v>
      </c>
      <c r="I150" s="27" t="str">
        <f t="shared" si="29"/>
        <v>005</v>
      </c>
      <c r="J150" s="27" t="str">
        <f t="shared" si="35"/>
        <v>Multas Fdo. Revegetación</v>
      </c>
      <c r="K150" s="30" t="s">
        <v>408</v>
      </c>
      <c r="L150" s="28" t="str">
        <f t="shared" si="31"/>
        <v>12.6.1.005</v>
      </c>
      <c r="M150" s="29" t="s">
        <v>407</v>
      </c>
      <c r="O150" s="40"/>
    </row>
    <row r="151" spans="1:15" ht="15.75">
      <c r="A151" s="23" t="str">
        <f t="shared" si="30"/>
        <v>12.6.1.006</v>
      </c>
      <c r="B151" s="24" t="s">
        <v>409</v>
      </c>
      <c r="C151" s="26" t="str">
        <f t="shared" si="26"/>
        <v>12</v>
      </c>
      <c r="D151" s="27" t="s">
        <v>240</v>
      </c>
      <c r="E151" s="26" t="str">
        <f t="shared" si="32"/>
        <v>6</v>
      </c>
      <c r="F151" s="27" t="str">
        <f t="shared" si="27"/>
        <v>MULTAS</v>
      </c>
      <c r="G151" s="26" t="str">
        <f t="shared" si="33"/>
        <v>1</v>
      </c>
      <c r="H151" s="27" t="str">
        <f t="shared" si="36"/>
        <v>P/Infracción</v>
      </c>
      <c r="I151" s="27" t="str">
        <f t="shared" si="29"/>
        <v>006</v>
      </c>
      <c r="J151" s="27" t="str">
        <f t="shared" si="35"/>
        <v>Multas IESC Ley 3117</v>
      </c>
      <c r="K151" s="30" t="s">
        <v>410</v>
      </c>
      <c r="L151" s="28" t="str">
        <f t="shared" si="31"/>
        <v>12.6.1.006</v>
      </c>
      <c r="M151" s="29" t="s">
        <v>409</v>
      </c>
      <c r="O151" s="40"/>
    </row>
    <row r="152" spans="1:15" ht="15.75">
      <c r="A152" s="23" t="str">
        <f t="shared" si="30"/>
        <v>12.6.1.007</v>
      </c>
      <c r="B152" s="24" t="s">
        <v>411</v>
      </c>
      <c r="C152" s="26" t="str">
        <f t="shared" si="26"/>
        <v>12</v>
      </c>
      <c r="D152" s="27" t="s">
        <v>240</v>
      </c>
      <c r="E152" s="26" t="str">
        <f t="shared" si="32"/>
        <v>6</v>
      </c>
      <c r="F152" s="27" t="str">
        <f t="shared" si="27"/>
        <v>MULTAS</v>
      </c>
      <c r="G152" s="26" t="str">
        <f t="shared" si="33"/>
        <v>1</v>
      </c>
      <c r="H152" s="27" t="str">
        <f t="shared" si="36"/>
        <v>P/Infracción</v>
      </c>
      <c r="I152" s="27" t="str">
        <f t="shared" si="29"/>
        <v>007</v>
      </c>
      <c r="J152" s="27" t="str">
        <f t="shared" si="35"/>
        <v>Multas Dirección Provincial de Comercio</v>
      </c>
      <c r="K152" s="30" t="s">
        <v>412</v>
      </c>
      <c r="L152" s="28" t="str">
        <f t="shared" si="31"/>
        <v>12.6.1.007</v>
      </c>
      <c r="M152" s="29" t="s">
        <v>411</v>
      </c>
      <c r="O152" s="40"/>
    </row>
    <row r="153" spans="1:15" ht="15.75">
      <c r="A153" s="23" t="str">
        <f t="shared" si="30"/>
        <v>12.6.1.008</v>
      </c>
      <c r="B153" s="24" t="s">
        <v>413</v>
      </c>
      <c r="C153" s="26" t="str">
        <f t="shared" si="26"/>
        <v>12</v>
      </c>
      <c r="D153" s="27" t="s">
        <v>240</v>
      </c>
      <c r="E153" s="26" t="str">
        <f t="shared" si="32"/>
        <v>6</v>
      </c>
      <c r="F153" s="27" t="str">
        <f t="shared" si="27"/>
        <v>MULTAS</v>
      </c>
      <c r="G153" s="26" t="str">
        <f t="shared" si="33"/>
        <v>1</v>
      </c>
      <c r="H153" s="27" t="str">
        <f t="shared" si="36"/>
        <v>P/Infracción</v>
      </c>
      <c r="I153" s="27" t="str">
        <f t="shared" si="29"/>
        <v>008</v>
      </c>
      <c r="J153" s="27" t="str">
        <f t="shared" si="35"/>
        <v>Multas de Minería</v>
      </c>
      <c r="K153" s="30" t="s">
        <v>414</v>
      </c>
      <c r="L153" s="28" t="str">
        <f t="shared" si="31"/>
        <v>12.6.1.008</v>
      </c>
      <c r="M153" s="29" t="s">
        <v>413</v>
      </c>
      <c r="O153" s="40"/>
    </row>
    <row r="154" spans="1:15" ht="15.75">
      <c r="A154" s="23" t="str">
        <f t="shared" si="30"/>
        <v>12.6.1.009</v>
      </c>
      <c r="B154" s="24" t="s">
        <v>415</v>
      </c>
      <c r="C154" s="26" t="str">
        <f t="shared" si="26"/>
        <v>12</v>
      </c>
      <c r="D154" s="27" t="s">
        <v>240</v>
      </c>
      <c r="E154" s="26" t="str">
        <f t="shared" si="32"/>
        <v>6</v>
      </c>
      <c r="F154" s="27" t="str">
        <f t="shared" si="27"/>
        <v>MULTAS</v>
      </c>
      <c r="G154" s="26" t="str">
        <f t="shared" si="33"/>
        <v>1</v>
      </c>
      <c r="H154" s="27" t="str">
        <f t="shared" si="36"/>
        <v>P/Infracción</v>
      </c>
      <c r="I154" s="27" t="str">
        <f t="shared" si="29"/>
        <v>009</v>
      </c>
      <c r="J154" s="27" t="str">
        <f t="shared" si="35"/>
        <v>Multas Fondo de Gestión de Residuos Urbanos Sólidos</v>
      </c>
      <c r="K154" s="30" t="s">
        <v>416</v>
      </c>
      <c r="L154" s="28" t="str">
        <f t="shared" si="31"/>
        <v>12.6.1.009</v>
      </c>
      <c r="M154" s="29" t="s">
        <v>415</v>
      </c>
      <c r="O154" s="40"/>
    </row>
    <row r="155" spans="1:15" ht="15.75">
      <c r="A155" s="23" t="str">
        <f t="shared" si="30"/>
        <v>12.6.1.010</v>
      </c>
      <c r="B155" s="24" t="s">
        <v>417</v>
      </c>
      <c r="C155" s="26" t="str">
        <f t="shared" si="26"/>
        <v>12</v>
      </c>
      <c r="D155" s="27" t="s">
        <v>240</v>
      </c>
      <c r="E155" s="26" t="str">
        <f t="shared" si="32"/>
        <v>6</v>
      </c>
      <c r="F155" s="27" t="str">
        <f t="shared" si="27"/>
        <v>MULTAS</v>
      </c>
      <c r="G155" s="26" t="str">
        <f t="shared" si="33"/>
        <v>1</v>
      </c>
      <c r="H155" s="27" t="str">
        <f t="shared" si="36"/>
        <v>P/Infracción</v>
      </c>
      <c r="I155" s="27" t="str">
        <f t="shared" si="29"/>
        <v>010</v>
      </c>
      <c r="J155" s="27" t="str">
        <f t="shared" si="35"/>
        <v>Multas Ley 500 Tribunal de Cuentas</v>
      </c>
      <c r="K155" s="30" t="s">
        <v>418</v>
      </c>
      <c r="L155" s="28" t="str">
        <f t="shared" si="31"/>
        <v>12.6.1.010</v>
      </c>
      <c r="M155" s="29" t="s">
        <v>417</v>
      </c>
      <c r="O155" s="40"/>
    </row>
    <row r="156" spans="1:15" ht="15.75">
      <c r="A156" s="23" t="str">
        <f t="shared" si="30"/>
        <v>12.6.1.099</v>
      </c>
      <c r="B156" s="24" t="s">
        <v>419</v>
      </c>
      <c r="C156" s="26" t="str">
        <f t="shared" si="26"/>
        <v>12</v>
      </c>
      <c r="D156" s="27" t="s">
        <v>240</v>
      </c>
      <c r="E156" s="26" t="str">
        <f t="shared" si="32"/>
        <v>6</v>
      </c>
      <c r="F156" s="27" t="str">
        <f t="shared" si="27"/>
        <v>MULTAS</v>
      </c>
      <c r="G156" s="26" t="str">
        <f t="shared" si="33"/>
        <v>1</v>
      </c>
      <c r="H156" s="27" t="str">
        <f t="shared" si="36"/>
        <v>P/Infracción</v>
      </c>
      <c r="I156" s="27" t="str">
        <f t="shared" si="29"/>
        <v>099</v>
      </c>
      <c r="J156" s="27" t="str">
        <f t="shared" si="35"/>
        <v>Otras Multas por Infracción</v>
      </c>
      <c r="K156" s="30" t="s">
        <v>420</v>
      </c>
      <c r="L156" s="28" t="str">
        <f t="shared" si="31"/>
        <v>12.6.1.099</v>
      </c>
      <c r="M156" s="29" t="s">
        <v>419</v>
      </c>
      <c r="O156" s="40"/>
    </row>
    <row r="157" spans="1:15" ht="15.75">
      <c r="A157" s="23" t="str">
        <f t="shared" si="30"/>
        <v>12.6.2.000</v>
      </c>
      <c r="B157" s="24" t="s">
        <v>421</v>
      </c>
      <c r="C157" s="26" t="str">
        <f t="shared" si="26"/>
        <v>12</v>
      </c>
      <c r="D157" s="27" t="s">
        <v>240</v>
      </c>
      <c r="E157" s="26" t="str">
        <f t="shared" si="32"/>
        <v>6</v>
      </c>
      <c r="F157" s="27" t="str">
        <f t="shared" si="27"/>
        <v>MULTAS</v>
      </c>
      <c r="G157" s="26" t="str">
        <f t="shared" si="33"/>
        <v>2</v>
      </c>
      <c r="H157" s="27" t="str">
        <f t="shared" si="36"/>
        <v>P/Fallos</v>
      </c>
      <c r="I157" s="27" t="str">
        <f t="shared" si="29"/>
        <v>000</v>
      </c>
      <c r="J157" s="27" t="str">
        <f t="shared" si="35"/>
        <v/>
      </c>
      <c r="K157" s="30" t="s">
        <v>422</v>
      </c>
      <c r="L157" s="28" t="str">
        <f t="shared" si="31"/>
        <v>12.6.2.000</v>
      </c>
      <c r="M157" s="29" t="s">
        <v>421</v>
      </c>
      <c r="O157" s="40"/>
    </row>
    <row r="158" spans="1:15" ht="15.75">
      <c r="A158" s="23" t="str">
        <f t="shared" si="30"/>
        <v>12.6.2.001</v>
      </c>
      <c r="B158" s="24" t="s">
        <v>423</v>
      </c>
      <c r="C158" s="26" t="str">
        <f t="shared" si="26"/>
        <v>12</v>
      </c>
      <c r="D158" s="27" t="s">
        <v>240</v>
      </c>
      <c r="E158" s="26" t="str">
        <f t="shared" si="32"/>
        <v>6</v>
      </c>
      <c r="F158" s="27" t="str">
        <f t="shared" si="27"/>
        <v>MULTAS</v>
      </c>
      <c r="G158" s="26" t="str">
        <f t="shared" si="33"/>
        <v>2</v>
      </c>
      <c r="H158" s="27" t="str">
        <f t="shared" si="36"/>
        <v>P/Fallos</v>
      </c>
      <c r="I158" s="27" t="str">
        <f t="shared" si="29"/>
        <v>001</v>
      </c>
      <c r="J158" s="27" t="str">
        <f t="shared" si="35"/>
        <v>Multas por Fallos S/Actos Adm. (Tribunal de Cuentas)</v>
      </c>
      <c r="K158" s="30" t="s">
        <v>424</v>
      </c>
      <c r="L158" s="28" t="str">
        <f t="shared" si="31"/>
        <v>12.6.2.001</v>
      </c>
      <c r="M158" s="29" t="s">
        <v>423</v>
      </c>
      <c r="O158" s="40"/>
    </row>
    <row r="159" spans="1:15" ht="15.75">
      <c r="A159" s="23" t="str">
        <f t="shared" si="30"/>
        <v>12.6.2.099</v>
      </c>
      <c r="B159" s="24" t="s">
        <v>425</v>
      </c>
      <c r="C159" s="26" t="str">
        <f t="shared" si="26"/>
        <v>12</v>
      </c>
      <c r="D159" s="27" t="s">
        <v>240</v>
      </c>
      <c r="E159" s="26" t="str">
        <f t="shared" si="32"/>
        <v>6</v>
      </c>
      <c r="F159" s="27" t="str">
        <f t="shared" si="27"/>
        <v>MULTAS</v>
      </c>
      <c r="G159" s="26" t="str">
        <f t="shared" si="33"/>
        <v>2</v>
      </c>
      <c r="H159" s="27" t="str">
        <f t="shared" si="36"/>
        <v>P/Fallos</v>
      </c>
      <c r="I159" s="27" t="str">
        <f t="shared" si="29"/>
        <v>099</v>
      </c>
      <c r="J159" s="27" t="str">
        <f t="shared" si="35"/>
        <v>Otras Multas por Fallos</v>
      </c>
      <c r="K159" s="30" t="s">
        <v>426</v>
      </c>
      <c r="L159" s="28" t="str">
        <f t="shared" si="31"/>
        <v>12.6.2.099</v>
      </c>
      <c r="M159" s="29" t="s">
        <v>425</v>
      </c>
      <c r="O159" s="40"/>
    </row>
    <row r="160" spans="1:15" ht="15.75">
      <c r="A160" s="23" t="str">
        <f t="shared" si="30"/>
        <v>12.6.3.000</v>
      </c>
      <c r="B160" s="24" t="s">
        <v>427</v>
      </c>
      <c r="C160" s="26" t="str">
        <f t="shared" si="26"/>
        <v>12</v>
      </c>
      <c r="D160" s="27" t="s">
        <v>240</v>
      </c>
      <c r="E160" s="26" t="str">
        <f t="shared" si="32"/>
        <v>6</v>
      </c>
      <c r="F160" s="27" t="str">
        <f t="shared" si="27"/>
        <v>MULTAS</v>
      </c>
      <c r="G160" s="26" t="str">
        <f t="shared" si="33"/>
        <v>3</v>
      </c>
      <c r="H160" s="27" t="str">
        <f t="shared" si="36"/>
        <v>P/Incumplimientos</v>
      </c>
      <c r="I160" s="27" t="str">
        <f t="shared" si="29"/>
        <v>000</v>
      </c>
      <c r="J160" s="27" t="str">
        <f t="shared" si="35"/>
        <v/>
      </c>
      <c r="K160" s="30" t="s">
        <v>428</v>
      </c>
      <c r="L160" s="28" t="str">
        <f t="shared" si="31"/>
        <v>12.6.3.000</v>
      </c>
      <c r="M160" s="29" t="s">
        <v>427</v>
      </c>
      <c r="O160" s="40"/>
    </row>
    <row r="161" spans="1:15" ht="15.75">
      <c r="A161" s="23" t="str">
        <f t="shared" si="30"/>
        <v>12.6.3.001</v>
      </c>
      <c r="B161" s="24" t="s">
        <v>429</v>
      </c>
      <c r="C161" s="26" t="str">
        <f t="shared" si="26"/>
        <v>12</v>
      </c>
      <c r="D161" s="27" t="s">
        <v>240</v>
      </c>
      <c r="E161" s="26" t="str">
        <f t="shared" si="32"/>
        <v>6</v>
      </c>
      <c r="F161" s="27" t="str">
        <f t="shared" si="27"/>
        <v>MULTAS</v>
      </c>
      <c r="G161" s="26" t="str">
        <f t="shared" si="33"/>
        <v>3</v>
      </c>
      <c r="H161" s="27" t="str">
        <f t="shared" si="36"/>
        <v>P/Incumplimientos</v>
      </c>
      <c r="I161" s="27" t="str">
        <f t="shared" si="29"/>
        <v>001</v>
      </c>
      <c r="J161" s="27" t="str">
        <f t="shared" si="35"/>
        <v>Multas por Incumplimientos - Ministerio de Trabajo.</v>
      </c>
      <c r="K161" s="30" t="s">
        <v>430</v>
      </c>
      <c r="L161" s="28" t="str">
        <f t="shared" si="31"/>
        <v>12.6.3.001</v>
      </c>
      <c r="M161" s="29" t="s">
        <v>429</v>
      </c>
      <c r="O161" s="40"/>
    </row>
    <row r="162" spans="1:15" ht="15.75">
      <c r="A162" s="23" t="str">
        <f t="shared" si="30"/>
        <v>12.6.3.002</v>
      </c>
      <c r="B162" s="24" t="s">
        <v>431</v>
      </c>
      <c r="C162" s="26" t="str">
        <f t="shared" si="26"/>
        <v>12</v>
      </c>
      <c r="D162" s="27" t="s">
        <v>240</v>
      </c>
      <c r="E162" s="26" t="str">
        <f t="shared" si="32"/>
        <v>6</v>
      </c>
      <c r="F162" s="27" t="str">
        <f t="shared" si="27"/>
        <v>MULTAS</v>
      </c>
      <c r="G162" s="26" t="str">
        <f t="shared" si="33"/>
        <v>3</v>
      </c>
      <c r="H162" s="27" t="str">
        <f t="shared" si="36"/>
        <v>P/Incumplimientos</v>
      </c>
      <c r="I162" s="27" t="str">
        <f t="shared" si="29"/>
        <v>002</v>
      </c>
      <c r="J162" s="27" t="str">
        <f t="shared" si="35"/>
        <v>Multas por Incumplimientos - Policía de la Provincia.</v>
      </c>
      <c r="K162" s="30" t="s">
        <v>432</v>
      </c>
      <c r="L162" s="28" t="str">
        <f t="shared" si="31"/>
        <v>12.6.3.002</v>
      </c>
      <c r="M162" s="29" t="s">
        <v>431</v>
      </c>
      <c r="O162" s="40"/>
    </row>
    <row r="163" spans="1:15" ht="15.75">
      <c r="A163" s="23" t="str">
        <f t="shared" si="30"/>
        <v>12.6.3.003</v>
      </c>
      <c r="B163" s="24" t="s">
        <v>433</v>
      </c>
      <c r="C163" s="26" t="str">
        <f t="shared" si="26"/>
        <v>12</v>
      </c>
      <c r="D163" s="27" t="s">
        <v>240</v>
      </c>
      <c r="E163" s="26" t="str">
        <f t="shared" si="32"/>
        <v>6</v>
      </c>
      <c r="F163" s="27" t="str">
        <f t="shared" si="27"/>
        <v>MULTAS</v>
      </c>
      <c r="G163" s="26" t="str">
        <f t="shared" si="33"/>
        <v>3</v>
      </c>
      <c r="H163" s="27" t="str">
        <f t="shared" si="36"/>
        <v>P/Incumplimientos</v>
      </c>
      <c r="I163" s="27" t="str">
        <f t="shared" si="29"/>
        <v>003</v>
      </c>
      <c r="J163" s="27" t="str">
        <f t="shared" si="35"/>
        <v>Multas por Incumplimientos (Instituto Provincial de Vivienda</v>
      </c>
      <c r="K163" s="30" t="s">
        <v>434</v>
      </c>
      <c r="L163" s="28" t="str">
        <f t="shared" si="31"/>
        <v>12.6.3.003</v>
      </c>
      <c r="M163" s="29" t="s">
        <v>433</v>
      </c>
      <c r="O163" s="40"/>
    </row>
    <row r="164" spans="1:15" ht="15.75">
      <c r="A164" s="23" t="str">
        <f t="shared" si="30"/>
        <v>12.6.3.004</v>
      </c>
      <c r="B164" s="24" t="s">
        <v>435</v>
      </c>
      <c r="C164" s="26" t="str">
        <f t="shared" si="26"/>
        <v>12</v>
      </c>
      <c r="D164" s="27" t="s">
        <v>240</v>
      </c>
      <c r="E164" s="26" t="str">
        <f t="shared" si="32"/>
        <v>6</v>
      </c>
      <c r="F164" s="27" t="str">
        <f t="shared" si="27"/>
        <v>MULTAS</v>
      </c>
      <c r="G164" s="26" t="str">
        <f t="shared" si="33"/>
        <v>3</v>
      </c>
      <c r="H164" s="27" t="str">
        <f t="shared" si="36"/>
        <v>P/Incumplimientos</v>
      </c>
      <c r="I164" s="27" t="str">
        <f t="shared" si="29"/>
        <v>004</v>
      </c>
      <c r="J164" s="27" t="str">
        <f t="shared" si="35"/>
        <v>Multas por Incumplimientos (EUCOP)</v>
      </c>
      <c r="K164" s="30" t="s">
        <v>436</v>
      </c>
      <c r="L164" s="28" t="str">
        <f t="shared" si="31"/>
        <v>12.6.3.004</v>
      </c>
      <c r="M164" s="29" t="s">
        <v>435</v>
      </c>
      <c r="O164" s="40"/>
    </row>
    <row r="165" spans="1:15" ht="15.75">
      <c r="A165" s="23" t="str">
        <f t="shared" si="30"/>
        <v>12.6.3.099</v>
      </c>
      <c r="B165" s="24" t="s">
        <v>437</v>
      </c>
      <c r="C165" s="26" t="str">
        <f t="shared" si="26"/>
        <v>12</v>
      </c>
      <c r="D165" s="27" t="s">
        <v>240</v>
      </c>
      <c r="E165" s="26" t="str">
        <f t="shared" si="32"/>
        <v>6</v>
      </c>
      <c r="F165" s="27" t="str">
        <f t="shared" si="27"/>
        <v>MULTAS</v>
      </c>
      <c r="G165" s="26" t="str">
        <f t="shared" si="33"/>
        <v>3</v>
      </c>
      <c r="H165" s="27" t="str">
        <f t="shared" si="36"/>
        <v>P/Incumplimientos</v>
      </c>
      <c r="I165" s="27" t="str">
        <f t="shared" si="29"/>
        <v>099</v>
      </c>
      <c r="J165" s="27" t="str">
        <f t="shared" si="35"/>
        <v>Otras Multas por Incumplimientos</v>
      </c>
      <c r="K165" s="30" t="s">
        <v>438</v>
      </c>
      <c r="L165" s="28" t="str">
        <f t="shared" si="31"/>
        <v>12.6.3.099</v>
      </c>
      <c r="M165" s="29" t="s">
        <v>437</v>
      </c>
      <c r="O165" s="38"/>
    </row>
    <row r="166" spans="1:15" ht="15.75">
      <c r="A166" s="23" t="str">
        <f t="shared" si="30"/>
        <v>12.6.9.000</v>
      </c>
      <c r="B166" s="24" t="s">
        <v>439</v>
      </c>
      <c r="C166" s="26" t="str">
        <f t="shared" si="26"/>
        <v>12</v>
      </c>
      <c r="D166" s="27" t="s">
        <v>240</v>
      </c>
      <c r="E166" s="26" t="str">
        <f t="shared" si="32"/>
        <v>6</v>
      </c>
      <c r="F166" s="27" t="str">
        <f t="shared" si="27"/>
        <v>MULTAS</v>
      </c>
      <c r="G166" s="26" t="str">
        <f t="shared" si="33"/>
        <v>9</v>
      </c>
      <c r="H166" s="27" t="str">
        <f t="shared" si="36"/>
        <v xml:space="preserve">Otras Multas </v>
      </c>
      <c r="I166" s="27" t="str">
        <f t="shared" si="29"/>
        <v>000</v>
      </c>
      <c r="J166" s="27" t="str">
        <f t="shared" si="35"/>
        <v/>
      </c>
      <c r="K166" s="30" t="s">
        <v>440</v>
      </c>
      <c r="L166" s="28" t="str">
        <f t="shared" si="31"/>
        <v>12.6.9.000</v>
      </c>
      <c r="M166" s="29" t="s">
        <v>439</v>
      </c>
      <c r="O166" s="38"/>
    </row>
    <row r="167" spans="1:15" ht="15.75">
      <c r="A167" s="23" t="str">
        <f t="shared" si="30"/>
        <v>12.7.0.000</v>
      </c>
      <c r="B167" s="24" t="s">
        <v>441</v>
      </c>
      <c r="C167" s="26" t="str">
        <f t="shared" si="26"/>
        <v>12</v>
      </c>
      <c r="D167" s="27" t="s">
        <v>240</v>
      </c>
      <c r="E167" s="26">
        <v>7</v>
      </c>
      <c r="F167" s="27" t="s">
        <v>441</v>
      </c>
      <c r="G167" s="26">
        <v>0</v>
      </c>
      <c r="H167" s="27"/>
      <c r="I167" s="27" t="str">
        <f t="shared" si="29"/>
        <v>000</v>
      </c>
      <c r="J167" s="27" t="str">
        <f t="shared" si="35"/>
        <v/>
      </c>
      <c r="K167" s="44" t="s">
        <v>442</v>
      </c>
      <c r="L167" s="28" t="str">
        <f t="shared" si="31"/>
        <v>12.7.0.000</v>
      </c>
      <c r="M167" s="42" t="s">
        <v>441</v>
      </c>
      <c r="O167" s="38"/>
    </row>
    <row r="168" spans="1:15" ht="15.75">
      <c r="A168" s="23" t="str">
        <f t="shared" si="30"/>
        <v>12.9.0.000</v>
      </c>
      <c r="B168" s="24" t="s">
        <v>443</v>
      </c>
      <c r="C168" s="26" t="str">
        <f t="shared" si="26"/>
        <v>12</v>
      </c>
      <c r="D168" s="27" t="s">
        <v>240</v>
      </c>
      <c r="E168" s="26" t="str">
        <f t="shared" si="32"/>
        <v>9</v>
      </c>
      <c r="F168" s="27" t="str">
        <f>IF(E168="0","",IF(E168=E166,F166,MID($K168,12,60)))</f>
        <v>OTROS NO TRIBUTARIOS</v>
      </c>
      <c r="G168" s="26" t="str">
        <f t="shared" si="33"/>
        <v>0</v>
      </c>
      <c r="H168" s="27" t="str">
        <f>IF(G168="0","",IF(G168=G166,H166,MID($K168,12,60)))</f>
        <v/>
      </c>
      <c r="I168" s="27" t="str">
        <f t="shared" si="29"/>
        <v>000</v>
      </c>
      <c r="J168" s="27"/>
      <c r="K168" s="28" t="s">
        <v>444</v>
      </c>
      <c r="L168" s="28" t="str">
        <f t="shared" si="31"/>
        <v>12.9.0.000</v>
      </c>
      <c r="M168" s="44" t="s">
        <v>444</v>
      </c>
    </row>
    <row r="169" spans="1:15" ht="15.75">
      <c r="A169" s="23" t="str">
        <f t="shared" si="30"/>
        <v>12.9.1.000</v>
      </c>
      <c r="B169" s="24" t="s">
        <v>445</v>
      </c>
      <c r="C169" s="26" t="str">
        <f t="shared" si="26"/>
        <v>12</v>
      </c>
      <c r="D169" s="27" t="s">
        <v>240</v>
      </c>
      <c r="E169" s="26" t="str">
        <f t="shared" si="32"/>
        <v>9</v>
      </c>
      <c r="F169" s="27" t="str">
        <f t="shared" si="27"/>
        <v>OTROS NO TRIBUTARIOS</v>
      </c>
      <c r="G169" s="26" t="str">
        <f t="shared" si="33"/>
        <v>1</v>
      </c>
      <c r="H169" s="27" t="str">
        <f t="shared" si="36"/>
        <v>Ventas de Pliegos</v>
      </c>
      <c r="I169" s="27" t="str">
        <f t="shared" si="29"/>
        <v>000</v>
      </c>
      <c r="J169" s="27" t="str">
        <f t="shared" ref="J169:J175" si="37">IF(I169="000","",MID($K169,12,60))</f>
        <v/>
      </c>
      <c r="K169" s="30" t="s">
        <v>446</v>
      </c>
      <c r="L169" s="28" t="str">
        <f t="shared" si="31"/>
        <v>12.9.1.000</v>
      </c>
      <c r="M169" s="45" t="s">
        <v>446</v>
      </c>
    </row>
    <row r="170" spans="1:15" ht="15.75">
      <c r="A170" s="23" t="str">
        <f t="shared" si="30"/>
        <v>12.9.2.000</v>
      </c>
      <c r="B170" s="24" t="s">
        <v>447</v>
      </c>
      <c r="C170" s="26" t="str">
        <f t="shared" si="26"/>
        <v>12</v>
      </c>
      <c r="D170" s="27" t="s">
        <v>240</v>
      </c>
      <c r="E170" s="26" t="str">
        <f t="shared" si="32"/>
        <v>9</v>
      </c>
      <c r="F170" s="27" t="str">
        <f>IF(E170="0","",IF(E170=E169,F169,MID($K170,12,60)))</f>
        <v>OTROS NO TRIBUTARIOS</v>
      </c>
      <c r="G170" s="26" t="str">
        <f t="shared" si="33"/>
        <v>2</v>
      </c>
      <c r="H170" s="27" t="str">
        <f>IF(G170="0","",IF(G170=G169,H169,MID($K170,12,60)))</f>
        <v>IESC - Auditoría y Control</v>
      </c>
      <c r="I170" s="27" t="str">
        <f t="shared" si="29"/>
        <v>000</v>
      </c>
      <c r="J170" s="27" t="str">
        <f t="shared" si="37"/>
        <v/>
      </c>
      <c r="K170" s="30" t="s">
        <v>448</v>
      </c>
      <c r="L170" s="28" t="str">
        <f t="shared" si="31"/>
        <v>12.9.2.000</v>
      </c>
      <c r="M170" s="45" t="s">
        <v>448</v>
      </c>
    </row>
    <row r="171" spans="1:15" ht="15.75">
      <c r="A171" s="23" t="str">
        <f t="shared" si="30"/>
        <v>12.9.3.000</v>
      </c>
      <c r="B171" s="24" t="s">
        <v>449</v>
      </c>
      <c r="C171" s="26" t="str">
        <f t="shared" si="26"/>
        <v>12</v>
      </c>
      <c r="D171" s="27" t="s">
        <v>240</v>
      </c>
      <c r="E171" s="26" t="str">
        <f t="shared" si="32"/>
        <v>9</v>
      </c>
      <c r="F171" s="27" t="str">
        <f t="shared" si="27"/>
        <v>OTROS NO TRIBUTARIOS</v>
      </c>
      <c r="G171" s="26" t="str">
        <f t="shared" si="33"/>
        <v>3</v>
      </c>
      <c r="H171" s="27" t="str">
        <f t="shared" si="36"/>
        <v>IDUV</v>
      </c>
      <c r="I171" s="27" t="str">
        <f t="shared" si="29"/>
        <v>000</v>
      </c>
      <c r="J171" s="27" t="str">
        <f t="shared" si="37"/>
        <v/>
      </c>
      <c r="K171" s="30" t="s">
        <v>450</v>
      </c>
      <c r="L171" s="28" t="str">
        <f t="shared" si="31"/>
        <v>12.9.3.000</v>
      </c>
      <c r="M171" s="45" t="s">
        <v>450</v>
      </c>
    </row>
    <row r="172" spans="1:15" ht="15.75">
      <c r="A172" s="23" t="str">
        <f t="shared" si="30"/>
        <v>12.9.7.000</v>
      </c>
      <c r="B172" s="24" t="s">
        <v>451</v>
      </c>
      <c r="C172" s="26" t="str">
        <f t="shared" si="26"/>
        <v>12</v>
      </c>
      <c r="D172" s="27" t="s">
        <v>240</v>
      </c>
      <c r="E172" s="26" t="str">
        <f t="shared" si="32"/>
        <v>9</v>
      </c>
      <c r="F172" s="27" t="str">
        <f t="shared" si="27"/>
        <v>OTROS NO TRIBUTARIOS</v>
      </c>
      <c r="G172" s="26" t="str">
        <f t="shared" si="33"/>
        <v>7</v>
      </c>
      <c r="H172" s="27" t="str">
        <f t="shared" si="36"/>
        <v>Aporte Especial PAE LLC</v>
      </c>
      <c r="I172" s="27" t="str">
        <f t="shared" si="29"/>
        <v>000</v>
      </c>
      <c r="J172" s="27" t="str">
        <f t="shared" si="37"/>
        <v/>
      </c>
      <c r="K172" s="30" t="s">
        <v>452</v>
      </c>
      <c r="L172" s="28" t="str">
        <f t="shared" si="31"/>
        <v>12.9.7.000</v>
      </c>
      <c r="M172" s="45" t="s">
        <v>452</v>
      </c>
    </row>
    <row r="173" spans="1:15" ht="15.75">
      <c r="A173" s="23" t="str">
        <f t="shared" si="30"/>
        <v>12.9.8.000</v>
      </c>
      <c r="B173" s="24" t="s">
        <v>310</v>
      </c>
      <c r="C173" s="26" t="str">
        <f t="shared" si="26"/>
        <v>12</v>
      </c>
      <c r="D173" s="27" t="s">
        <v>240</v>
      </c>
      <c r="E173" s="26" t="str">
        <f t="shared" si="32"/>
        <v>9</v>
      </c>
      <c r="F173" s="27" t="str">
        <f t="shared" si="27"/>
        <v>OTROS NO TRIBUTARIOS</v>
      </c>
      <c r="G173" s="26" t="str">
        <f t="shared" si="33"/>
        <v>8</v>
      </c>
      <c r="H173" s="27" t="str">
        <f t="shared" si="36"/>
        <v>Otros</v>
      </c>
      <c r="I173" s="27" t="str">
        <f t="shared" si="29"/>
        <v>000</v>
      </c>
      <c r="J173" s="27" t="str">
        <f t="shared" si="37"/>
        <v/>
      </c>
      <c r="K173" s="30" t="s">
        <v>453</v>
      </c>
      <c r="L173" s="28" t="str">
        <f t="shared" si="31"/>
        <v>12.9.8.000</v>
      </c>
      <c r="M173" s="45" t="s">
        <v>453</v>
      </c>
    </row>
    <row r="174" spans="1:15" ht="15.75">
      <c r="A174" s="23" t="str">
        <f t="shared" si="30"/>
        <v>12.9.6.099</v>
      </c>
      <c r="B174" s="24" t="s">
        <v>454</v>
      </c>
      <c r="C174" s="26" t="str">
        <f t="shared" si="26"/>
        <v>12</v>
      </c>
      <c r="D174" s="27" t="s">
        <v>240</v>
      </c>
      <c r="E174" s="26" t="str">
        <f t="shared" si="32"/>
        <v>9</v>
      </c>
      <c r="F174" s="27" t="str">
        <f t="shared" si="27"/>
        <v>OTROS NO TRIBUTARIOS</v>
      </c>
      <c r="G174" s="26" t="str">
        <f t="shared" si="33"/>
        <v>6</v>
      </c>
      <c r="H174" s="27" t="str">
        <f t="shared" si="36"/>
        <v>Otros Fondos</v>
      </c>
      <c r="I174" s="27" t="str">
        <f t="shared" si="29"/>
        <v>099</v>
      </c>
      <c r="J174" s="27" t="str">
        <f t="shared" si="37"/>
        <v>Otros Fondos</v>
      </c>
      <c r="K174" s="30" t="s">
        <v>455</v>
      </c>
      <c r="L174" s="28" t="str">
        <f t="shared" si="31"/>
        <v>12.9.6.099</v>
      </c>
      <c r="M174" s="29" t="s">
        <v>454</v>
      </c>
      <c r="O174" s="40" t="s">
        <v>452</v>
      </c>
    </row>
    <row r="175" spans="1:15" ht="15.75">
      <c r="A175" s="23" t="str">
        <f t="shared" si="30"/>
        <v>12.9.9.000</v>
      </c>
      <c r="B175" s="24" t="s">
        <v>310</v>
      </c>
      <c r="C175" s="26" t="str">
        <f t="shared" si="26"/>
        <v>12</v>
      </c>
      <c r="D175" s="27" t="s">
        <v>240</v>
      </c>
      <c r="E175" s="26" t="str">
        <f t="shared" si="32"/>
        <v>9</v>
      </c>
      <c r="F175" s="27" t="str">
        <f t="shared" si="27"/>
        <v>OTROS NO TRIBUTARIOS</v>
      </c>
      <c r="G175" s="26" t="str">
        <f t="shared" si="33"/>
        <v>9</v>
      </c>
      <c r="H175" s="27" t="str">
        <f t="shared" si="36"/>
        <v>Otros</v>
      </c>
      <c r="I175" s="27" t="str">
        <f t="shared" si="29"/>
        <v>000</v>
      </c>
      <c r="J175" s="27" t="str">
        <f t="shared" si="37"/>
        <v/>
      </c>
      <c r="K175" s="30" t="s">
        <v>456</v>
      </c>
      <c r="L175" s="28" t="str">
        <f t="shared" si="31"/>
        <v>12.9.9.000</v>
      </c>
      <c r="M175" s="29" t="s">
        <v>310</v>
      </c>
      <c r="O175" s="40" t="s">
        <v>453</v>
      </c>
    </row>
    <row r="176" spans="1:15" ht="15.75">
      <c r="A176" s="23" t="str">
        <f t="shared" si="30"/>
        <v>13.0.0.000</v>
      </c>
      <c r="B176" s="24" t="s">
        <v>457</v>
      </c>
      <c r="C176" s="25" t="str">
        <f t="shared" si="26"/>
        <v>13</v>
      </c>
      <c r="D176" s="25" t="s">
        <v>458</v>
      </c>
      <c r="E176" s="26" t="str">
        <f t="shared" si="32"/>
        <v>0</v>
      </c>
      <c r="F176" s="27" t="str">
        <f t="shared" si="27"/>
        <v/>
      </c>
      <c r="G176" s="26" t="str">
        <f t="shared" si="33"/>
        <v>0</v>
      </c>
      <c r="H176" s="27" t="str">
        <f t="shared" si="36"/>
        <v/>
      </c>
      <c r="I176" s="27" t="str">
        <f t="shared" si="29"/>
        <v>000</v>
      </c>
      <c r="J176" s="27"/>
      <c r="K176" s="28" t="s">
        <v>459</v>
      </c>
      <c r="L176" s="28" t="str">
        <f t="shared" si="31"/>
        <v>13.0.0.000</v>
      </c>
      <c r="M176" s="29" t="s">
        <v>457</v>
      </c>
      <c r="O176" s="40" t="s">
        <v>455</v>
      </c>
    </row>
    <row r="177" spans="1:15" ht="15.75">
      <c r="A177" s="23" t="str">
        <f t="shared" si="30"/>
        <v>13.1.0.000</v>
      </c>
      <c r="B177" s="24" t="s">
        <v>460</v>
      </c>
      <c r="C177" s="26" t="str">
        <f t="shared" si="26"/>
        <v>13</v>
      </c>
      <c r="D177" s="27" t="s">
        <v>458</v>
      </c>
      <c r="E177" s="26" t="str">
        <f t="shared" si="32"/>
        <v>1</v>
      </c>
      <c r="F177" s="27" t="str">
        <f t="shared" si="27"/>
        <v>A LA SEGURIDAD SOCIAL</v>
      </c>
      <c r="G177" s="26" t="str">
        <f t="shared" si="33"/>
        <v>0</v>
      </c>
      <c r="H177" s="27" t="str">
        <f t="shared" si="36"/>
        <v/>
      </c>
      <c r="I177" s="27" t="str">
        <f t="shared" si="29"/>
        <v>000</v>
      </c>
      <c r="J177" s="27"/>
      <c r="K177" s="30" t="s">
        <v>461</v>
      </c>
      <c r="L177" s="28" t="str">
        <f t="shared" si="31"/>
        <v>13.1.0.000</v>
      </c>
      <c r="M177" s="29" t="s">
        <v>460</v>
      </c>
      <c r="O177" s="40" t="s">
        <v>456</v>
      </c>
    </row>
    <row r="178" spans="1:15" ht="15.75">
      <c r="A178" s="23" t="str">
        <f t="shared" si="30"/>
        <v>13.1.1.000</v>
      </c>
      <c r="B178" s="24" t="s">
        <v>462</v>
      </c>
      <c r="C178" s="26" t="str">
        <f t="shared" si="26"/>
        <v>13</v>
      </c>
      <c r="D178" s="27" t="s">
        <v>458</v>
      </c>
      <c r="E178" s="26" t="str">
        <f t="shared" si="32"/>
        <v>1</v>
      </c>
      <c r="F178" s="27" t="str">
        <f t="shared" si="27"/>
        <v>A LA SEGURIDAD SOCIAL</v>
      </c>
      <c r="G178" s="26" t="str">
        <f t="shared" si="33"/>
        <v>1</v>
      </c>
      <c r="H178" s="27" t="str">
        <f t="shared" si="36"/>
        <v>Aportes y/o Contribuciones Patronales Caja de Previsión Soci</v>
      </c>
      <c r="I178" s="27" t="str">
        <f t="shared" si="29"/>
        <v>000</v>
      </c>
      <c r="J178" s="27" t="str">
        <f t="shared" ref="J178:J180" si="38">IF(I178="000","",MID($K178,12,60))</f>
        <v/>
      </c>
      <c r="K178" s="30" t="s">
        <v>463</v>
      </c>
      <c r="L178" s="28" t="str">
        <f t="shared" si="31"/>
        <v>13.1.1.000</v>
      </c>
      <c r="M178" s="29" t="s">
        <v>462</v>
      </c>
    </row>
    <row r="179" spans="1:15" ht="15.75">
      <c r="A179" s="23" t="str">
        <f t="shared" si="30"/>
        <v>13.1.2.000</v>
      </c>
      <c r="B179" s="24" t="s">
        <v>464</v>
      </c>
      <c r="C179" s="26" t="str">
        <f t="shared" si="26"/>
        <v>13</v>
      </c>
      <c r="D179" s="27" t="s">
        <v>458</v>
      </c>
      <c r="E179" s="26" t="str">
        <f t="shared" si="32"/>
        <v>1</v>
      </c>
      <c r="F179" s="27" t="str">
        <f t="shared" si="27"/>
        <v>A LA SEGURIDAD SOCIAL</v>
      </c>
      <c r="G179" s="26" t="str">
        <f t="shared" si="33"/>
        <v>2</v>
      </c>
      <c r="H179" s="27" t="str">
        <f t="shared" si="36"/>
        <v>Aportes Personales Caja de Previsión Social</v>
      </c>
      <c r="I179" s="27" t="str">
        <f t="shared" si="29"/>
        <v>000</v>
      </c>
      <c r="J179" s="27" t="str">
        <f t="shared" si="38"/>
        <v/>
      </c>
      <c r="K179" s="30" t="s">
        <v>465</v>
      </c>
      <c r="L179" s="28" t="str">
        <f t="shared" si="31"/>
        <v>13.1.2.000</v>
      </c>
      <c r="M179" s="29" t="s">
        <v>464</v>
      </c>
    </row>
    <row r="180" spans="1:15" ht="15.75">
      <c r="A180" s="23" t="str">
        <f t="shared" si="30"/>
        <v>13.1.3.000</v>
      </c>
      <c r="B180" s="24" t="s">
        <v>369</v>
      </c>
      <c r="C180" s="26" t="str">
        <f t="shared" si="26"/>
        <v>13</v>
      </c>
      <c r="D180" s="27" t="s">
        <v>458</v>
      </c>
      <c r="E180" s="26" t="str">
        <f t="shared" si="32"/>
        <v>1</v>
      </c>
      <c r="F180" s="27" t="str">
        <f t="shared" si="27"/>
        <v>A LA SEGURIDAD SOCIAL</v>
      </c>
      <c r="G180" s="26" t="str">
        <f t="shared" si="33"/>
        <v>3</v>
      </c>
      <c r="H180" s="27" t="str">
        <f t="shared" si="36"/>
        <v xml:space="preserve">Otros </v>
      </c>
      <c r="I180" s="27" t="str">
        <f t="shared" si="29"/>
        <v>000</v>
      </c>
      <c r="J180" s="27" t="str">
        <f t="shared" si="38"/>
        <v/>
      </c>
      <c r="K180" s="30" t="s">
        <v>466</v>
      </c>
      <c r="L180" s="28" t="str">
        <f t="shared" si="31"/>
        <v>13.1.3.000</v>
      </c>
      <c r="M180" s="29" t="s">
        <v>369</v>
      </c>
    </row>
    <row r="181" spans="1:15" ht="15.75">
      <c r="A181" s="23" t="str">
        <f t="shared" si="30"/>
        <v>13.2.0.000</v>
      </c>
      <c r="B181" s="24" t="s">
        <v>467</v>
      </c>
      <c r="C181" s="26" t="str">
        <f t="shared" si="26"/>
        <v>13</v>
      </c>
      <c r="D181" s="27" t="s">
        <v>458</v>
      </c>
      <c r="E181" s="26" t="str">
        <f t="shared" si="32"/>
        <v>2</v>
      </c>
      <c r="F181" s="27" t="str">
        <f t="shared" si="27"/>
        <v>A LA OBRA SOCIAL</v>
      </c>
      <c r="G181" s="26" t="str">
        <f t="shared" si="33"/>
        <v>0</v>
      </c>
      <c r="H181" s="27" t="str">
        <f t="shared" si="36"/>
        <v/>
      </c>
      <c r="I181" s="27" t="str">
        <f t="shared" si="29"/>
        <v>000</v>
      </c>
      <c r="J181" s="27"/>
      <c r="K181" s="30" t="s">
        <v>468</v>
      </c>
      <c r="L181" s="28" t="str">
        <f t="shared" si="31"/>
        <v>13.2.0.000</v>
      </c>
      <c r="M181" s="29" t="s">
        <v>467</v>
      </c>
    </row>
    <row r="182" spans="1:15" ht="15.75">
      <c r="A182" s="23" t="str">
        <f t="shared" si="30"/>
        <v>13.2.1.000</v>
      </c>
      <c r="B182" s="24" t="s">
        <v>469</v>
      </c>
      <c r="C182" s="26" t="str">
        <f t="shared" si="26"/>
        <v>13</v>
      </c>
      <c r="D182" s="27" t="s">
        <v>458</v>
      </c>
      <c r="E182" s="26" t="str">
        <f t="shared" si="32"/>
        <v>2</v>
      </c>
      <c r="F182" s="27" t="str">
        <f t="shared" si="27"/>
        <v>A LA OBRA SOCIAL</v>
      </c>
      <c r="G182" s="26" t="str">
        <f t="shared" si="33"/>
        <v>1</v>
      </c>
      <c r="H182" s="27" t="str">
        <f t="shared" si="36"/>
        <v xml:space="preserve">Contribuciones Patronales C.S.S. </v>
      </c>
      <c r="I182" s="27" t="str">
        <f t="shared" si="29"/>
        <v>000</v>
      </c>
      <c r="J182" s="27" t="str">
        <f t="shared" ref="J182:J184" si="39">IF(I182="000","",MID($K182,12,60))</f>
        <v/>
      </c>
      <c r="K182" s="30" t="s">
        <v>470</v>
      </c>
      <c r="L182" s="28" t="str">
        <f t="shared" si="31"/>
        <v>13.2.1.000</v>
      </c>
      <c r="M182" s="29" t="s">
        <v>469</v>
      </c>
    </row>
    <row r="183" spans="1:15" ht="15.75">
      <c r="A183" s="23" t="str">
        <f t="shared" si="30"/>
        <v>13.2.2.000</v>
      </c>
      <c r="B183" s="24" t="s">
        <v>471</v>
      </c>
      <c r="C183" s="26" t="str">
        <f t="shared" si="26"/>
        <v>13</v>
      </c>
      <c r="D183" s="27" t="s">
        <v>458</v>
      </c>
      <c r="E183" s="26" t="str">
        <f t="shared" si="32"/>
        <v>2</v>
      </c>
      <c r="F183" s="27" t="str">
        <f t="shared" si="27"/>
        <v>A LA OBRA SOCIAL</v>
      </c>
      <c r="G183" s="26" t="str">
        <f t="shared" si="33"/>
        <v>2</v>
      </c>
      <c r="H183" s="27" t="str">
        <f t="shared" si="36"/>
        <v>Aportes Personales C.S.S.</v>
      </c>
      <c r="I183" s="27" t="str">
        <f t="shared" si="29"/>
        <v>000</v>
      </c>
      <c r="J183" s="27" t="str">
        <f t="shared" si="39"/>
        <v/>
      </c>
      <c r="K183" s="30" t="s">
        <v>472</v>
      </c>
      <c r="L183" s="28" t="str">
        <f t="shared" si="31"/>
        <v>13.2.2.000</v>
      </c>
      <c r="M183" s="29" t="s">
        <v>471</v>
      </c>
    </row>
    <row r="184" spans="1:15" ht="15.75">
      <c r="A184" s="23" t="str">
        <f t="shared" si="30"/>
        <v>13.2.3.000</v>
      </c>
      <c r="B184" s="24" t="s">
        <v>310</v>
      </c>
      <c r="C184" s="26" t="str">
        <f t="shared" si="26"/>
        <v>13</v>
      </c>
      <c r="D184" s="27" t="s">
        <v>458</v>
      </c>
      <c r="E184" s="26" t="str">
        <f t="shared" si="32"/>
        <v>2</v>
      </c>
      <c r="F184" s="27" t="str">
        <f t="shared" si="27"/>
        <v>A LA OBRA SOCIAL</v>
      </c>
      <c r="G184" s="26" t="str">
        <f t="shared" si="33"/>
        <v>3</v>
      </c>
      <c r="H184" s="27" t="str">
        <f t="shared" si="36"/>
        <v>Otros</v>
      </c>
      <c r="I184" s="27" t="str">
        <f t="shared" si="29"/>
        <v>000</v>
      </c>
      <c r="J184" s="27" t="str">
        <f t="shared" si="39"/>
        <v/>
      </c>
      <c r="K184" s="30" t="s">
        <v>473</v>
      </c>
      <c r="L184" s="28" t="str">
        <f t="shared" si="31"/>
        <v>13.2.3.000</v>
      </c>
      <c r="M184" s="29" t="s">
        <v>310</v>
      </c>
    </row>
    <row r="185" spans="1:15" ht="15.75">
      <c r="A185" s="23" t="str">
        <f t="shared" si="30"/>
        <v>13.3.0.000</v>
      </c>
      <c r="B185" s="24" t="s">
        <v>474</v>
      </c>
      <c r="C185" s="26" t="str">
        <f t="shared" si="26"/>
        <v>13</v>
      </c>
      <c r="D185" s="27" t="s">
        <v>458</v>
      </c>
      <c r="E185" s="26" t="str">
        <f t="shared" si="32"/>
        <v>3</v>
      </c>
      <c r="F185" s="27" t="str">
        <f t="shared" si="27"/>
        <v>OTRAS ENTIDADES</v>
      </c>
      <c r="G185" s="26" t="str">
        <f t="shared" si="33"/>
        <v>0</v>
      </c>
      <c r="H185" s="27" t="str">
        <f t="shared" si="36"/>
        <v/>
      </c>
      <c r="I185" s="27" t="str">
        <f t="shared" si="29"/>
        <v>000</v>
      </c>
      <c r="J185" s="27"/>
      <c r="K185" s="30" t="s">
        <v>475</v>
      </c>
      <c r="L185" s="28" t="str">
        <f t="shared" si="31"/>
        <v>13.3.0.000</v>
      </c>
      <c r="M185" s="29" t="s">
        <v>474</v>
      </c>
    </row>
    <row r="186" spans="1:15" customFormat="1" ht="15.75">
      <c r="A186" s="23" t="str">
        <f t="shared" si="30"/>
        <v>14.0.0.000</v>
      </c>
      <c r="B186" s="24" t="s">
        <v>476</v>
      </c>
      <c r="C186" s="25" t="str">
        <f t="shared" si="26"/>
        <v>14</v>
      </c>
      <c r="D186" s="25" t="s">
        <v>476</v>
      </c>
      <c r="E186" s="26" t="str">
        <f t="shared" si="32"/>
        <v>0</v>
      </c>
      <c r="F186" s="27" t="str">
        <f t="shared" si="27"/>
        <v/>
      </c>
      <c r="G186" s="26" t="str">
        <f t="shared" si="33"/>
        <v>0</v>
      </c>
      <c r="H186" s="27" t="str">
        <f t="shared" si="36"/>
        <v/>
      </c>
      <c r="I186" s="27" t="str">
        <f t="shared" si="29"/>
        <v>000</v>
      </c>
      <c r="J186" s="46"/>
      <c r="K186" s="28" t="s">
        <v>477</v>
      </c>
      <c r="L186" s="28" t="str">
        <f t="shared" si="31"/>
        <v>14.0.0.000</v>
      </c>
      <c r="M186" s="29" t="s">
        <v>476</v>
      </c>
    </row>
    <row r="187" spans="1:15" ht="15.75">
      <c r="A187" s="23" t="str">
        <f t="shared" si="30"/>
        <v>14.1.0.000</v>
      </c>
      <c r="B187" s="24" t="s">
        <v>478</v>
      </c>
      <c r="C187" s="26" t="str">
        <f t="shared" si="26"/>
        <v>14</v>
      </c>
      <c r="D187" s="27" t="s">
        <v>476</v>
      </c>
      <c r="E187" s="26" t="str">
        <f t="shared" si="32"/>
        <v>1</v>
      </c>
      <c r="F187" s="27" t="str">
        <f t="shared" si="27"/>
        <v>VENTAS DE BIENES</v>
      </c>
      <c r="G187" s="26" t="str">
        <f t="shared" si="33"/>
        <v>0</v>
      </c>
      <c r="H187" s="27" t="str">
        <f t="shared" si="36"/>
        <v/>
      </c>
      <c r="I187" s="27" t="str">
        <f t="shared" si="29"/>
        <v>000</v>
      </c>
      <c r="J187" s="27"/>
      <c r="K187" s="30" t="s">
        <v>479</v>
      </c>
      <c r="L187" s="28" t="str">
        <f t="shared" si="31"/>
        <v>14.1.0.000</v>
      </c>
      <c r="M187" s="29" t="s">
        <v>478</v>
      </c>
    </row>
    <row r="188" spans="1:15" ht="15.75">
      <c r="A188" s="23" t="str">
        <f t="shared" si="30"/>
        <v>14.1.1.000</v>
      </c>
      <c r="B188" s="24" t="s">
        <v>480</v>
      </c>
      <c r="C188" s="26" t="str">
        <f t="shared" si="26"/>
        <v>14</v>
      </c>
      <c r="D188" s="27" t="s">
        <v>476</v>
      </c>
      <c r="E188" s="26" t="str">
        <f t="shared" si="32"/>
        <v>1</v>
      </c>
      <c r="F188" s="27" t="str">
        <f t="shared" si="27"/>
        <v>VENTAS DE BIENES</v>
      </c>
      <c r="G188" s="26" t="str">
        <f t="shared" si="33"/>
        <v>1</v>
      </c>
      <c r="H188" s="27" t="str">
        <f t="shared" si="36"/>
        <v>Venta de Bienes</v>
      </c>
      <c r="I188" s="27" t="str">
        <f t="shared" si="29"/>
        <v>000</v>
      </c>
      <c r="J188" s="27" t="str">
        <f t="shared" ref="J188:J189" si="40">IF(I188="000","",MID($K188,12,60))</f>
        <v/>
      </c>
      <c r="K188" s="30" t="s">
        <v>481</v>
      </c>
      <c r="L188" s="28" t="str">
        <f t="shared" si="31"/>
        <v>14.1.1.000</v>
      </c>
      <c r="M188" s="29" t="s">
        <v>480</v>
      </c>
    </row>
    <row r="189" spans="1:15" ht="15.75">
      <c r="A189" s="23" t="str">
        <f t="shared" si="30"/>
        <v>14.1.9.000</v>
      </c>
      <c r="B189" s="24" t="s">
        <v>482</v>
      </c>
      <c r="C189" s="26" t="str">
        <f t="shared" si="26"/>
        <v>14</v>
      </c>
      <c r="D189" s="27" t="s">
        <v>476</v>
      </c>
      <c r="E189" s="26" t="str">
        <f t="shared" si="32"/>
        <v>1</v>
      </c>
      <c r="F189" s="27" t="str">
        <f t="shared" si="27"/>
        <v>VENTAS DE BIENES</v>
      </c>
      <c r="G189" s="26" t="str">
        <f t="shared" si="33"/>
        <v>9</v>
      </c>
      <c r="H189" s="27" t="str">
        <f t="shared" si="36"/>
        <v>Otras Ventas de Bienes</v>
      </c>
      <c r="I189" s="27" t="str">
        <f t="shared" si="29"/>
        <v>000</v>
      </c>
      <c r="J189" s="27" t="str">
        <f t="shared" si="40"/>
        <v/>
      </c>
      <c r="K189" s="30" t="s">
        <v>483</v>
      </c>
      <c r="L189" s="28" t="str">
        <f t="shared" si="31"/>
        <v>14.1.9.000</v>
      </c>
      <c r="M189" s="29" t="s">
        <v>482</v>
      </c>
    </row>
    <row r="190" spans="1:15" ht="15.75">
      <c r="A190" s="23" t="str">
        <f t="shared" si="30"/>
        <v>14.2.0.000</v>
      </c>
      <c r="B190" s="24" t="s">
        <v>484</v>
      </c>
      <c r="C190" s="26" t="str">
        <f t="shared" si="26"/>
        <v>14</v>
      </c>
      <c r="D190" s="27" t="s">
        <v>476</v>
      </c>
      <c r="E190" s="26" t="str">
        <f t="shared" si="32"/>
        <v>2</v>
      </c>
      <c r="F190" s="27" t="str">
        <f t="shared" si="27"/>
        <v>VENTA DE SERVICIOS</v>
      </c>
      <c r="G190" s="26" t="str">
        <f t="shared" si="33"/>
        <v>0</v>
      </c>
      <c r="H190" s="27" t="str">
        <f t="shared" si="36"/>
        <v/>
      </c>
      <c r="I190" s="27" t="str">
        <f t="shared" si="29"/>
        <v>000</v>
      </c>
      <c r="J190" s="27"/>
      <c r="K190" s="30" t="s">
        <v>485</v>
      </c>
      <c r="L190" s="28" t="str">
        <f t="shared" si="31"/>
        <v>14.2.0.000</v>
      </c>
      <c r="M190" s="29" t="s">
        <v>484</v>
      </c>
    </row>
    <row r="191" spans="1:15" ht="15.75">
      <c r="A191" s="23" t="str">
        <f t="shared" si="30"/>
        <v>14.2.1.000</v>
      </c>
      <c r="B191" s="24" t="s">
        <v>486</v>
      </c>
      <c r="C191" s="26" t="str">
        <f t="shared" si="26"/>
        <v>14</v>
      </c>
      <c r="D191" s="27" t="s">
        <v>476</v>
      </c>
      <c r="E191" s="26" t="str">
        <f t="shared" si="32"/>
        <v>2</v>
      </c>
      <c r="F191" s="27" t="str">
        <f t="shared" si="27"/>
        <v>VENTA DE SERVICIOS</v>
      </c>
      <c r="G191" s="26" t="str">
        <f t="shared" si="33"/>
        <v>1</v>
      </c>
      <c r="H191" s="27" t="str">
        <f t="shared" si="36"/>
        <v>Policía Adicional</v>
      </c>
      <c r="I191" s="27" t="str">
        <f t="shared" si="29"/>
        <v>000</v>
      </c>
      <c r="J191" s="27" t="str">
        <f t="shared" ref="J191:J200" si="41">IF(I191="000","",MID($K191,12,60))</f>
        <v/>
      </c>
      <c r="K191" s="30" t="s">
        <v>487</v>
      </c>
      <c r="L191" s="28" t="str">
        <f t="shared" si="31"/>
        <v>14.2.1.000</v>
      </c>
      <c r="M191" s="29" t="s">
        <v>486</v>
      </c>
    </row>
    <row r="192" spans="1:15" ht="15.75">
      <c r="A192" s="23" t="str">
        <f t="shared" si="30"/>
        <v>14.2.2.000</v>
      </c>
      <c r="B192" s="24" t="s">
        <v>488</v>
      </c>
      <c r="C192" s="26" t="str">
        <f t="shared" si="26"/>
        <v>14</v>
      </c>
      <c r="D192" s="27" t="s">
        <v>476</v>
      </c>
      <c r="E192" s="26" t="str">
        <f t="shared" si="32"/>
        <v>2</v>
      </c>
      <c r="F192" s="27" t="str">
        <f t="shared" si="27"/>
        <v>VENTA DE SERVICIOS</v>
      </c>
      <c r="G192" s="26" t="str">
        <f t="shared" si="33"/>
        <v>2</v>
      </c>
      <c r="H192" s="27" t="str">
        <f t="shared" si="36"/>
        <v>Boletín Oficial</v>
      </c>
      <c r="I192" s="27" t="str">
        <f t="shared" si="29"/>
        <v>000</v>
      </c>
      <c r="J192" s="27" t="str">
        <f t="shared" si="41"/>
        <v/>
      </c>
      <c r="K192" s="30" t="s">
        <v>489</v>
      </c>
      <c r="L192" s="28" t="str">
        <f t="shared" si="31"/>
        <v>14.2.2.000</v>
      </c>
      <c r="M192" s="29" t="s">
        <v>488</v>
      </c>
    </row>
    <row r="193" spans="1:13" ht="15.75">
      <c r="A193" s="23" t="str">
        <f t="shared" si="30"/>
        <v>14.2.3.000</v>
      </c>
      <c r="B193" s="24" t="s">
        <v>490</v>
      </c>
      <c r="C193" s="26" t="str">
        <f t="shared" si="26"/>
        <v>14</v>
      </c>
      <c r="D193" s="27" t="s">
        <v>476</v>
      </c>
      <c r="E193" s="26" t="str">
        <f t="shared" si="32"/>
        <v>2</v>
      </c>
      <c r="F193" s="27" t="str">
        <f t="shared" si="27"/>
        <v>VENTA DE SERVICIOS</v>
      </c>
      <c r="G193" s="26" t="str">
        <f t="shared" si="33"/>
        <v>3</v>
      </c>
      <c r="H193" s="27" t="str">
        <f t="shared" si="36"/>
        <v>Fondos de Publicidad LU 14</v>
      </c>
      <c r="I193" s="27" t="str">
        <f t="shared" si="29"/>
        <v>000</v>
      </c>
      <c r="J193" s="27" t="str">
        <f t="shared" si="41"/>
        <v/>
      </c>
      <c r="K193" s="30" t="s">
        <v>491</v>
      </c>
      <c r="L193" s="28" t="str">
        <f t="shared" si="31"/>
        <v>14.2.3.000</v>
      </c>
      <c r="M193" s="29" t="s">
        <v>490</v>
      </c>
    </row>
    <row r="194" spans="1:13" ht="15.75">
      <c r="A194" s="23" t="str">
        <f t="shared" si="30"/>
        <v>14.2.7.000</v>
      </c>
      <c r="B194" s="24" t="s">
        <v>492</v>
      </c>
      <c r="C194" s="26" t="str">
        <f t="shared" si="26"/>
        <v>14</v>
      </c>
      <c r="D194" s="27" t="s">
        <v>476</v>
      </c>
      <c r="E194" s="26" t="str">
        <f t="shared" si="32"/>
        <v>2</v>
      </c>
      <c r="F194" s="27" t="str">
        <f t="shared" si="27"/>
        <v>VENTA DE SERVICIOS</v>
      </c>
      <c r="G194" s="26" t="str">
        <f t="shared" si="33"/>
        <v>7</v>
      </c>
      <c r="H194" s="27" t="str">
        <f t="shared" si="36"/>
        <v>Canal 9 Publicidad</v>
      </c>
      <c r="I194" s="27" t="str">
        <f t="shared" si="29"/>
        <v>000</v>
      </c>
      <c r="J194" s="27" t="str">
        <f t="shared" si="41"/>
        <v/>
      </c>
      <c r="K194" s="30" t="s">
        <v>493</v>
      </c>
      <c r="L194" s="28" t="str">
        <f t="shared" si="31"/>
        <v>14.2.7.000</v>
      </c>
      <c r="M194" s="29" t="s">
        <v>492</v>
      </c>
    </row>
    <row r="195" spans="1:13" ht="15.75">
      <c r="A195" s="23" t="str">
        <f t="shared" si="30"/>
        <v>14.2.8.000</v>
      </c>
      <c r="B195" s="24" t="s">
        <v>494</v>
      </c>
      <c r="C195" s="26" t="str">
        <f t="shared" si="26"/>
        <v>14</v>
      </c>
      <c r="D195" s="27" t="s">
        <v>476</v>
      </c>
      <c r="E195" s="26" t="str">
        <f t="shared" si="32"/>
        <v>2</v>
      </c>
      <c r="F195" s="27" t="str">
        <f t="shared" si="27"/>
        <v>VENTA DE SERVICIOS</v>
      </c>
      <c r="G195" s="26" t="str">
        <f t="shared" si="33"/>
        <v>8</v>
      </c>
      <c r="H195" s="27" t="str">
        <f t="shared" si="36"/>
        <v>A.G.V.P.</v>
      </c>
      <c r="I195" s="27" t="str">
        <f t="shared" si="29"/>
        <v>000</v>
      </c>
      <c r="J195" s="27" t="str">
        <f t="shared" si="41"/>
        <v/>
      </c>
      <c r="K195" s="30" t="s">
        <v>495</v>
      </c>
      <c r="L195" s="28" t="str">
        <f t="shared" si="31"/>
        <v>14.2.8.000</v>
      </c>
      <c r="M195" s="29" t="s">
        <v>494</v>
      </c>
    </row>
    <row r="196" spans="1:13" ht="15.75">
      <c r="A196" s="23" t="str">
        <f t="shared" si="30"/>
        <v>14.2.8.001</v>
      </c>
      <c r="B196" s="24" t="s">
        <v>496</v>
      </c>
      <c r="C196" s="26" t="str">
        <f t="shared" ref="C196:C263" si="42">+LEFT(K196,2)</f>
        <v>14</v>
      </c>
      <c r="D196" s="27" t="s">
        <v>476</v>
      </c>
      <c r="E196" s="26" t="str">
        <f t="shared" si="32"/>
        <v>2</v>
      </c>
      <c r="F196" s="27" t="str">
        <f t="shared" si="27"/>
        <v>VENTA DE SERVICIOS</v>
      </c>
      <c r="G196" s="26" t="str">
        <f t="shared" si="33"/>
        <v>8</v>
      </c>
      <c r="H196" s="27" t="str">
        <f t="shared" si="36"/>
        <v>A.G.V.P.</v>
      </c>
      <c r="I196" s="27" t="str">
        <f t="shared" si="29"/>
        <v>001</v>
      </c>
      <c r="J196" s="27" t="str">
        <f t="shared" si="41"/>
        <v>A.G.V.P. Alquiler de Máquinas y Servicios</v>
      </c>
      <c r="K196" s="30" t="s">
        <v>497</v>
      </c>
      <c r="L196" s="28" t="str">
        <f t="shared" si="31"/>
        <v>14.2.8.001</v>
      </c>
      <c r="M196" s="29" t="s">
        <v>496</v>
      </c>
    </row>
    <row r="197" spans="1:13" ht="15.75">
      <c r="A197" s="23" t="str">
        <f t="shared" si="30"/>
        <v>14.2.8.002</v>
      </c>
      <c r="B197" s="24" t="s">
        <v>498</v>
      </c>
      <c r="C197" s="26" t="str">
        <f t="shared" si="42"/>
        <v>14</v>
      </c>
      <c r="D197" s="27" t="s">
        <v>476</v>
      </c>
      <c r="E197" s="26" t="str">
        <f t="shared" si="32"/>
        <v>2</v>
      </c>
      <c r="F197" s="27" t="str">
        <f t="shared" si="27"/>
        <v>VENTA DE SERVICIOS</v>
      </c>
      <c r="G197" s="26" t="str">
        <f t="shared" si="33"/>
        <v>8</v>
      </c>
      <c r="H197" s="27" t="str">
        <f t="shared" si="36"/>
        <v>A.G.V.P.</v>
      </c>
      <c r="I197" s="27" t="str">
        <f t="shared" si="29"/>
        <v>002</v>
      </c>
      <c r="J197" s="27" t="str">
        <f t="shared" si="41"/>
        <v>A.G.V.P. Trabajos de Laboratorio</v>
      </c>
      <c r="K197" s="30" t="s">
        <v>499</v>
      </c>
      <c r="L197" s="28" t="str">
        <f t="shared" si="31"/>
        <v>14.2.8.002</v>
      </c>
      <c r="M197" s="29" t="s">
        <v>498</v>
      </c>
    </row>
    <row r="198" spans="1:13" ht="15.75">
      <c r="A198" s="23" t="str">
        <f t="shared" si="30"/>
        <v>14.2.8.003</v>
      </c>
      <c r="B198" s="24" t="s">
        <v>500</v>
      </c>
      <c r="C198" s="26" t="str">
        <f t="shared" si="42"/>
        <v>14</v>
      </c>
      <c r="D198" s="27" t="s">
        <v>476</v>
      </c>
      <c r="E198" s="26" t="str">
        <f t="shared" si="32"/>
        <v>2</v>
      </c>
      <c r="F198" s="27" t="str">
        <f t="shared" ref="F198:F202" si="43">IF(E198="0","",IF(E198=E197,F197,MID($K198,12,60)))</f>
        <v>VENTA DE SERVICIOS</v>
      </c>
      <c r="G198" s="26" t="str">
        <f t="shared" si="33"/>
        <v>8</v>
      </c>
      <c r="H198" s="27" t="str">
        <f t="shared" si="36"/>
        <v>A.G.V.P.</v>
      </c>
      <c r="I198" s="27" t="str">
        <f t="shared" si="29"/>
        <v>003</v>
      </c>
      <c r="J198" s="27" t="str">
        <f t="shared" si="41"/>
        <v>A.G.V.P. Recupero Convenio FOMICRUZ S.E.</v>
      </c>
      <c r="K198" s="30" t="s">
        <v>501</v>
      </c>
      <c r="L198" s="28" t="str">
        <f t="shared" si="31"/>
        <v>14.2.8.003</v>
      </c>
      <c r="M198" s="29" t="s">
        <v>500</v>
      </c>
    </row>
    <row r="199" spans="1:13" ht="15.75">
      <c r="A199" s="23" t="str">
        <f t="shared" si="30"/>
        <v>14.2.8.004</v>
      </c>
      <c r="B199" s="24" t="s">
        <v>502</v>
      </c>
      <c r="C199" s="26" t="str">
        <f t="shared" si="42"/>
        <v>14</v>
      </c>
      <c r="D199" s="27" t="s">
        <v>476</v>
      </c>
      <c r="E199" s="26" t="str">
        <f t="shared" si="32"/>
        <v>2</v>
      </c>
      <c r="F199" s="27" t="str">
        <f t="shared" si="43"/>
        <v>VENTA DE SERVICIOS</v>
      </c>
      <c r="G199" s="26" t="str">
        <f t="shared" si="33"/>
        <v>8</v>
      </c>
      <c r="H199" s="27" t="str">
        <f t="shared" si="36"/>
        <v>A.G.V.P.</v>
      </c>
      <c r="I199" s="27" t="str">
        <f t="shared" si="29"/>
        <v>004</v>
      </c>
      <c r="J199" s="27" t="str">
        <f t="shared" si="41"/>
        <v>A.G.V.P. CONVENIO CAPACITACION C.P.E</v>
      </c>
      <c r="K199" s="30" t="s">
        <v>503</v>
      </c>
      <c r="L199" s="28" t="str">
        <f t="shared" si="31"/>
        <v>14.2.8.004</v>
      </c>
      <c r="M199" s="29" t="s">
        <v>502</v>
      </c>
    </row>
    <row r="200" spans="1:13" ht="15.75">
      <c r="A200" s="23" t="str">
        <f t="shared" si="30"/>
        <v>14.2.6.000</v>
      </c>
      <c r="B200" s="24" t="s">
        <v>504</v>
      </c>
      <c r="C200" s="26" t="str">
        <f t="shared" si="42"/>
        <v>14</v>
      </c>
      <c r="D200" s="27" t="s">
        <v>476</v>
      </c>
      <c r="E200" s="26" t="str">
        <f t="shared" si="32"/>
        <v>2</v>
      </c>
      <c r="F200" s="27" t="str">
        <f t="shared" si="43"/>
        <v>VENTA DE SERVICIOS</v>
      </c>
      <c r="G200" s="26" t="str">
        <f t="shared" si="33"/>
        <v>6</v>
      </c>
      <c r="H200" s="27" t="str">
        <f t="shared" si="36"/>
        <v>Escribanía Mayor de Gobierno Honorarios</v>
      </c>
      <c r="I200" s="27" t="str">
        <f t="shared" ref="I200:I266" si="44">+MID($K200,8,3)</f>
        <v>000</v>
      </c>
      <c r="J200" s="27" t="str">
        <f t="shared" si="41"/>
        <v/>
      </c>
      <c r="K200" s="30" t="s">
        <v>505</v>
      </c>
      <c r="L200" s="28" t="str">
        <f t="shared" si="31"/>
        <v>14.2.6.000</v>
      </c>
      <c r="M200" s="29" t="s">
        <v>504</v>
      </c>
    </row>
    <row r="201" spans="1:13" ht="15.75">
      <c r="A201" s="23" t="str">
        <f t="shared" ref="A201:A265" si="45">+CONCATENATE(C201,".",E201,".",G201,".",I201)</f>
        <v>14.3.0.000</v>
      </c>
      <c r="B201" s="24" t="s">
        <v>506</v>
      </c>
      <c r="C201" s="26" t="str">
        <f t="shared" si="42"/>
        <v>14</v>
      </c>
      <c r="D201" s="27" t="s">
        <v>476</v>
      </c>
      <c r="E201" s="26" t="str">
        <f t="shared" si="32"/>
        <v>3</v>
      </c>
      <c r="F201" s="27" t="str">
        <f t="shared" si="43"/>
        <v>VTA. DE BS. Y SS. DE LAS ADMINISTRACIONES</v>
      </c>
      <c r="G201" s="26" t="str">
        <f t="shared" si="33"/>
        <v>0</v>
      </c>
      <c r="H201" s="27" t="str">
        <f t="shared" si="36"/>
        <v/>
      </c>
      <c r="I201" s="27" t="str">
        <f t="shared" si="44"/>
        <v>000</v>
      </c>
      <c r="J201" s="27"/>
      <c r="K201" s="30" t="s">
        <v>507</v>
      </c>
      <c r="L201" s="28" t="str">
        <f t="shared" ref="L201:L268" si="46">+CONCATENATE(C201,".",E201,".",G201,".",I201)</f>
        <v>14.3.0.000</v>
      </c>
      <c r="M201" s="29" t="s">
        <v>506</v>
      </c>
    </row>
    <row r="202" spans="1:13" ht="15.75">
      <c r="A202" s="23" t="str">
        <f t="shared" si="45"/>
        <v>14.3.1.000</v>
      </c>
      <c r="B202" s="24" t="s">
        <v>508</v>
      </c>
      <c r="C202" s="26" t="str">
        <f t="shared" si="42"/>
        <v>14</v>
      </c>
      <c r="D202" s="27" t="s">
        <v>476</v>
      </c>
      <c r="E202" s="26" t="str">
        <f t="shared" ref="E202:E269" si="47">+MID(K202,4,1)</f>
        <v>3</v>
      </c>
      <c r="F202" s="27" t="str">
        <f t="shared" si="43"/>
        <v>VTA. DE BS. Y SS. DE LAS ADMINISTRACIONES</v>
      </c>
      <c r="G202" s="26" t="str">
        <f t="shared" ref="G202:G269" si="48">+MID(K202,6,1)</f>
        <v>1</v>
      </c>
      <c r="H202" s="27" t="str">
        <f t="shared" si="36"/>
        <v>Otras Ventas de Bs. y Servicios</v>
      </c>
      <c r="I202" s="27" t="str">
        <f t="shared" si="44"/>
        <v>000</v>
      </c>
      <c r="J202" s="27" t="str">
        <f>IF(I202="000","",MID($K202,12,60))</f>
        <v/>
      </c>
      <c r="K202" s="30" t="s">
        <v>509</v>
      </c>
      <c r="L202" s="28" t="str">
        <f t="shared" si="46"/>
        <v>14.3.1.000</v>
      </c>
      <c r="M202" s="29" t="s">
        <v>508</v>
      </c>
    </row>
    <row r="203" spans="1:13" customFormat="1" ht="15.75">
      <c r="A203" s="23" t="str">
        <f t="shared" si="45"/>
        <v>15.0.0.000</v>
      </c>
      <c r="B203" s="24" t="s">
        <v>510</v>
      </c>
      <c r="C203" s="25" t="str">
        <f t="shared" si="42"/>
        <v>15</v>
      </c>
      <c r="D203" s="25" t="s">
        <v>510</v>
      </c>
      <c r="E203" s="26" t="str">
        <f t="shared" si="47"/>
        <v>0</v>
      </c>
      <c r="F203" s="27" t="str">
        <f>IF(E203="0","",IF(E203=E202,F202,MID($K203,12,60)))</f>
        <v/>
      </c>
      <c r="G203" s="26" t="str">
        <f t="shared" si="48"/>
        <v>0</v>
      </c>
      <c r="H203" s="27" t="str">
        <f>IF(G203="0","",IF(G203=G202,H202,MID($K203,12,60)))</f>
        <v/>
      </c>
      <c r="I203" s="27" t="str">
        <f t="shared" si="44"/>
        <v>000</v>
      </c>
      <c r="J203" s="46"/>
      <c r="K203" s="28" t="s">
        <v>511</v>
      </c>
      <c r="L203" s="28" t="str">
        <f t="shared" si="46"/>
        <v>15.0.0.000</v>
      </c>
      <c r="M203" s="29" t="s">
        <v>510</v>
      </c>
    </row>
    <row r="204" spans="1:13" ht="15.75">
      <c r="A204" s="23" t="str">
        <f t="shared" si="45"/>
        <v>15.1.0.000</v>
      </c>
      <c r="B204" s="24" t="s">
        <v>512</v>
      </c>
      <c r="C204" s="26" t="str">
        <f t="shared" si="42"/>
        <v>15</v>
      </c>
      <c r="D204" s="27" t="s">
        <v>510</v>
      </c>
      <c r="E204" s="26" t="str">
        <f t="shared" si="47"/>
        <v>1</v>
      </c>
      <c r="F204" s="27" t="str">
        <f t="shared" ref="F204:F267" si="49">IF(E204="0","",IF(E204=E203,F203,MID($K204,12,60)))</f>
        <v>VENTA BRUTA DE BIENES</v>
      </c>
      <c r="G204" s="26" t="str">
        <f t="shared" si="48"/>
        <v>0</v>
      </c>
      <c r="H204" s="27" t="str">
        <f t="shared" si="36"/>
        <v/>
      </c>
      <c r="I204" s="27" t="str">
        <f t="shared" si="44"/>
        <v>000</v>
      </c>
      <c r="J204" s="27"/>
      <c r="K204" s="30" t="s">
        <v>513</v>
      </c>
      <c r="L204" s="28" t="str">
        <f t="shared" si="46"/>
        <v>15.1.0.000</v>
      </c>
      <c r="M204" s="29" t="s">
        <v>512</v>
      </c>
    </row>
    <row r="205" spans="1:13" ht="15.75">
      <c r="A205" s="23" t="str">
        <f t="shared" si="45"/>
        <v>15.2.0.000</v>
      </c>
      <c r="B205" s="24" t="s">
        <v>514</v>
      </c>
      <c r="C205" s="26" t="str">
        <f t="shared" si="42"/>
        <v>15</v>
      </c>
      <c r="D205" s="27" t="s">
        <v>510</v>
      </c>
      <c r="E205" s="26" t="str">
        <f t="shared" si="47"/>
        <v>2</v>
      </c>
      <c r="F205" s="27" t="str">
        <f t="shared" si="49"/>
        <v>VENTA BRUTA DE SERVICIOS</v>
      </c>
      <c r="G205" s="26" t="str">
        <f t="shared" si="48"/>
        <v>0</v>
      </c>
      <c r="H205" s="27" t="str">
        <f t="shared" si="36"/>
        <v/>
      </c>
      <c r="I205" s="27" t="str">
        <f t="shared" si="44"/>
        <v>000</v>
      </c>
      <c r="J205" s="27"/>
      <c r="K205" s="30" t="s">
        <v>515</v>
      </c>
      <c r="L205" s="28" t="str">
        <f t="shared" si="46"/>
        <v>15.2.0.000</v>
      </c>
      <c r="M205" s="29" t="s">
        <v>514</v>
      </c>
    </row>
    <row r="206" spans="1:13" ht="15.75">
      <c r="A206" s="23" t="str">
        <f t="shared" si="45"/>
        <v>15.2.1.000</v>
      </c>
      <c r="B206" s="24" t="s">
        <v>516</v>
      </c>
      <c r="C206" s="26" t="str">
        <f t="shared" si="42"/>
        <v>15</v>
      </c>
      <c r="D206" s="27" t="s">
        <v>510</v>
      </c>
      <c r="E206" s="26" t="str">
        <f t="shared" si="47"/>
        <v>2</v>
      </c>
      <c r="F206" s="27" t="str">
        <f t="shared" si="49"/>
        <v>VENTA BRUTA DE SERVICIOS</v>
      </c>
      <c r="G206" s="26" t="str">
        <f t="shared" si="48"/>
        <v>1</v>
      </c>
      <c r="H206" s="27" t="str">
        <f t="shared" si="36"/>
        <v>Venta de Espacios Publicitarios</v>
      </c>
      <c r="I206" s="27" t="str">
        <f t="shared" si="44"/>
        <v>000</v>
      </c>
      <c r="J206" s="27" t="str">
        <f t="shared" ref="J206:J208" si="50">IF(I206="000","",MID($K206,12,60))</f>
        <v/>
      </c>
      <c r="K206" s="30" t="s">
        <v>517</v>
      </c>
      <c r="L206" s="28" t="str">
        <f t="shared" si="46"/>
        <v>15.2.1.000</v>
      </c>
      <c r="M206" s="29" t="s">
        <v>516</v>
      </c>
    </row>
    <row r="207" spans="1:13" ht="15.75">
      <c r="A207" s="23" t="str">
        <f t="shared" si="45"/>
        <v>15.2.2.000</v>
      </c>
      <c r="B207" s="24" t="s">
        <v>518</v>
      </c>
      <c r="C207" s="26" t="str">
        <f t="shared" si="42"/>
        <v>15</v>
      </c>
      <c r="D207" s="27" t="s">
        <v>510</v>
      </c>
      <c r="E207" s="26" t="str">
        <f t="shared" si="47"/>
        <v>2</v>
      </c>
      <c r="F207" s="27" t="str">
        <f t="shared" si="49"/>
        <v>VENTA BRUTA DE SERVICIOS</v>
      </c>
      <c r="G207" s="26" t="str">
        <f t="shared" si="48"/>
        <v>2</v>
      </c>
      <c r="H207" s="27" t="str">
        <f t="shared" si="36"/>
        <v>Ingresos de Operación Obra Social</v>
      </c>
      <c r="I207" s="27" t="str">
        <f t="shared" si="44"/>
        <v>000</v>
      </c>
      <c r="J207" s="27" t="str">
        <f t="shared" si="50"/>
        <v/>
      </c>
      <c r="K207" s="30" t="s">
        <v>519</v>
      </c>
      <c r="L207" s="28" t="str">
        <f t="shared" si="46"/>
        <v>15.2.2.000</v>
      </c>
      <c r="M207" s="29" t="s">
        <v>518</v>
      </c>
    </row>
    <row r="208" spans="1:13" ht="15.75">
      <c r="A208" s="23" t="str">
        <f t="shared" si="45"/>
        <v>15.2.9.000</v>
      </c>
      <c r="B208" s="24" t="s">
        <v>520</v>
      </c>
      <c r="C208" s="26" t="str">
        <f t="shared" si="42"/>
        <v>15</v>
      </c>
      <c r="D208" s="27" t="s">
        <v>510</v>
      </c>
      <c r="E208" s="26" t="str">
        <f t="shared" si="47"/>
        <v>2</v>
      </c>
      <c r="F208" s="27" t="str">
        <f t="shared" si="49"/>
        <v>VENTA BRUTA DE SERVICIOS</v>
      </c>
      <c r="G208" s="26" t="str">
        <f t="shared" si="48"/>
        <v>9</v>
      </c>
      <c r="H208" s="27" t="str">
        <f t="shared" si="36"/>
        <v xml:space="preserve">Otros ingresos de operación </v>
      </c>
      <c r="I208" s="27" t="str">
        <f t="shared" si="44"/>
        <v>000</v>
      </c>
      <c r="J208" s="27" t="str">
        <f t="shared" si="50"/>
        <v/>
      </c>
      <c r="K208" s="30" t="s">
        <v>521</v>
      </c>
      <c r="L208" s="28" t="str">
        <f t="shared" si="46"/>
        <v>15.2.9.000</v>
      </c>
      <c r="M208" s="29" t="s">
        <v>520</v>
      </c>
    </row>
    <row r="209" spans="1:13" ht="15.75">
      <c r="A209" s="23" t="str">
        <f t="shared" si="45"/>
        <v>15.9.0.000</v>
      </c>
      <c r="B209" s="24" t="s">
        <v>522</v>
      </c>
      <c r="C209" s="26" t="str">
        <f t="shared" si="42"/>
        <v>15</v>
      </c>
      <c r="D209" s="27" t="s">
        <v>510</v>
      </c>
      <c r="E209" s="26" t="str">
        <f t="shared" si="47"/>
        <v>9</v>
      </c>
      <c r="F209" s="27" t="str">
        <f t="shared" si="49"/>
        <v>OTROS INGRESOS DE OPERACION</v>
      </c>
      <c r="G209" s="26" t="str">
        <f t="shared" si="48"/>
        <v>0</v>
      </c>
      <c r="H209" s="27" t="str">
        <f t="shared" si="36"/>
        <v/>
      </c>
      <c r="I209" s="27" t="str">
        <f t="shared" si="44"/>
        <v>000</v>
      </c>
      <c r="J209" s="27"/>
      <c r="K209" s="30" t="s">
        <v>523</v>
      </c>
      <c r="L209" s="28" t="str">
        <f t="shared" si="46"/>
        <v>15.9.0.000</v>
      </c>
      <c r="M209" s="29" t="s">
        <v>522</v>
      </c>
    </row>
    <row r="210" spans="1:13" ht="15.75">
      <c r="A210" s="23" t="str">
        <f t="shared" si="45"/>
        <v>15.9.1.000</v>
      </c>
      <c r="B210" s="24" t="s">
        <v>524</v>
      </c>
      <c r="C210" s="26" t="str">
        <f t="shared" si="42"/>
        <v>15</v>
      </c>
      <c r="D210" s="27" t="s">
        <v>510</v>
      </c>
      <c r="E210" s="26" t="str">
        <f t="shared" si="47"/>
        <v>9</v>
      </c>
      <c r="F210" s="27" t="str">
        <f t="shared" si="49"/>
        <v>OTROS INGRESOS DE OPERACION</v>
      </c>
      <c r="G210" s="26" t="str">
        <f t="shared" si="48"/>
        <v>1</v>
      </c>
      <c r="H210" s="27" t="str">
        <f t="shared" ref="H210:H273" si="51">IF(G210="0","",IF(G210=G209,H209,MID($K210,12,60)))</f>
        <v>Ingresos Juegos de Azar</v>
      </c>
      <c r="I210" s="27" t="str">
        <f t="shared" si="44"/>
        <v>000</v>
      </c>
      <c r="J210" s="27" t="str">
        <f t="shared" ref="J210:J215" si="52">IF(I210="000","",MID($K210,12,60))</f>
        <v/>
      </c>
      <c r="K210" s="30" t="s">
        <v>525</v>
      </c>
      <c r="L210" s="28" t="str">
        <f t="shared" si="46"/>
        <v>15.9.1.000</v>
      </c>
      <c r="M210" s="29" t="s">
        <v>524</v>
      </c>
    </row>
    <row r="211" spans="1:13" ht="15.75">
      <c r="A211" s="23" t="str">
        <f t="shared" si="45"/>
        <v>15.9.1.001</v>
      </c>
      <c r="B211" s="24" t="s">
        <v>526</v>
      </c>
      <c r="C211" s="26" t="str">
        <f t="shared" si="42"/>
        <v>15</v>
      </c>
      <c r="D211" s="27" t="s">
        <v>510</v>
      </c>
      <c r="E211" s="26" t="str">
        <f t="shared" si="47"/>
        <v>9</v>
      </c>
      <c r="F211" s="27" t="str">
        <f t="shared" si="49"/>
        <v>OTROS INGRESOS DE OPERACION</v>
      </c>
      <c r="G211" s="26" t="str">
        <f t="shared" si="48"/>
        <v>1</v>
      </c>
      <c r="H211" s="27" t="str">
        <f t="shared" si="51"/>
        <v>Ingresos Juegos de Azar</v>
      </c>
      <c r="I211" s="27" t="str">
        <f t="shared" si="44"/>
        <v>001</v>
      </c>
      <c r="J211" s="27" t="str">
        <f t="shared" si="52"/>
        <v>L.O.A.S</v>
      </c>
      <c r="K211" s="30" t="s">
        <v>527</v>
      </c>
      <c r="L211" s="28" t="str">
        <f t="shared" si="46"/>
        <v>15.9.1.001</v>
      </c>
      <c r="M211" s="29" t="s">
        <v>526</v>
      </c>
    </row>
    <row r="212" spans="1:13" ht="15.75">
      <c r="A212" s="23" t="str">
        <f t="shared" si="45"/>
        <v>15.9.2.000</v>
      </c>
      <c r="B212" s="24" t="s">
        <v>310</v>
      </c>
      <c r="C212" s="26" t="str">
        <f t="shared" si="42"/>
        <v>15</v>
      </c>
      <c r="D212" s="27" t="s">
        <v>510</v>
      </c>
      <c r="E212" s="26" t="str">
        <f t="shared" si="47"/>
        <v>9</v>
      </c>
      <c r="F212" s="27" t="str">
        <f t="shared" si="49"/>
        <v>OTROS INGRESOS DE OPERACION</v>
      </c>
      <c r="G212" s="26" t="str">
        <f t="shared" si="48"/>
        <v>2</v>
      </c>
      <c r="H212" s="27" t="str">
        <f t="shared" si="51"/>
        <v>Otros</v>
      </c>
      <c r="I212" s="27" t="str">
        <f t="shared" si="44"/>
        <v>000</v>
      </c>
      <c r="J212" s="27" t="str">
        <f t="shared" si="52"/>
        <v/>
      </c>
      <c r="K212" s="30" t="s">
        <v>528</v>
      </c>
      <c r="L212" s="28" t="str">
        <f t="shared" si="46"/>
        <v>15.9.2.000</v>
      </c>
      <c r="M212" s="29" t="s">
        <v>310</v>
      </c>
    </row>
    <row r="213" spans="1:13" ht="15.75">
      <c r="A213" s="23" t="str">
        <f t="shared" si="45"/>
        <v>15.9.2.001</v>
      </c>
      <c r="B213" s="24" t="s">
        <v>529</v>
      </c>
      <c r="C213" s="26" t="str">
        <f t="shared" si="42"/>
        <v>15</v>
      </c>
      <c r="D213" s="27" t="s">
        <v>510</v>
      </c>
      <c r="E213" s="26" t="str">
        <f t="shared" si="47"/>
        <v>9</v>
      </c>
      <c r="F213" s="27" t="str">
        <f t="shared" si="49"/>
        <v>OTROS INGRESOS DE OPERACION</v>
      </c>
      <c r="G213" s="26" t="str">
        <f t="shared" si="48"/>
        <v>2</v>
      </c>
      <c r="H213" s="27" t="str">
        <f t="shared" si="51"/>
        <v>Otros</v>
      </c>
      <c r="I213" s="27" t="str">
        <f t="shared" si="44"/>
        <v>001</v>
      </c>
      <c r="J213" s="27" t="str">
        <f t="shared" si="52"/>
        <v>Servicios Públicos S.E</v>
      </c>
      <c r="K213" s="30" t="s">
        <v>530</v>
      </c>
      <c r="L213" s="28" t="str">
        <f t="shared" si="46"/>
        <v>15.9.2.001</v>
      </c>
      <c r="M213" s="29" t="s">
        <v>529</v>
      </c>
    </row>
    <row r="214" spans="1:13" ht="15.75">
      <c r="A214" s="23" t="str">
        <f t="shared" si="45"/>
        <v>15.9.2.002</v>
      </c>
      <c r="B214" s="24" t="s">
        <v>531</v>
      </c>
      <c r="C214" s="26" t="str">
        <f t="shared" si="42"/>
        <v>15</v>
      </c>
      <c r="D214" s="27" t="s">
        <v>510</v>
      </c>
      <c r="E214" s="26" t="str">
        <f t="shared" si="47"/>
        <v>9</v>
      </c>
      <c r="F214" s="27" t="str">
        <f t="shared" si="49"/>
        <v>OTROS INGRESOS DE OPERACION</v>
      </c>
      <c r="G214" s="26" t="str">
        <f t="shared" si="48"/>
        <v>2</v>
      </c>
      <c r="H214" s="27" t="str">
        <f t="shared" si="51"/>
        <v>Otros</v>
      </c>
      <c r="I214" s="27" t="str">
        <f t="shared" si="44"/>
        <v>002</v>
      </c>
      <c r="J214" s="27" t="str">
        <f t="shared" si="52"/>
        <v>FOMICRUZ S.E.</v>
      </c>
      <c r="K214" s="30" t="s">
        <v>532</v>
      </c>
      <c r="L214" s="28" t="str">
        <f t="shared" si="46"/>
        <v>15.9.2.002</v>
      </c>
      <c r="M214" s="29" t="s">
        <v>531</v>
      </c>
    </row>
    <row r="215" spans="1:13" ht="15.75">
      <c r="A215" s="23" t="str">
        <f t="shared" si="45"/>
        <v>15.9.2.003</v>
      </c>
      <c r="B215" s="24" t="s">
        <v>533</v>
      </c>
      <c r="C215" s="26" t="str">
        <f t="shared" si="42"/>
        <v>15</v>
      </c>
      <c r="D215" s="27" t="s">
        <v>510</v>
      </c>
      <c r="E215" s="26" t="str">
        <f t="shared" si="47"/>
        <v>9</v>
      </c>
      <c r="F215" s="27" t="str">
        <f t="shared" si="49"/>
        <v>OTROS INGRESOS DE OPERACION</v>
      </c>
      <c r="G215" s="26" t="str">
        <f t="shared" si="48"/>
        <v>2</v>
      </c>
      <c r="H215" s="27" t="str">
        <f t="shared" si="51"/>
        <v>Otros</v>
      </c>
      <c r="I215" s="27" t="str">
        <f t="shared" si="44"/>
        <v>003</v>
      </c>
      <c r="J215" s="27" t="str">
        <f t="shared" si="52"/>
        <v xml:space="preserve">ISPRO </v>
      </c>
      <c r="K215" s="30" t="s">
        <v>534</v>
      </c>
      <c r="L215" s="28" t="str">
        <f t="shared" si="46"/>
        <v>15.9.2.003</v>
      </c>
      <c r="M215" s="29" t="s">
        <v>533</v>
      </c>
    </row>
    <row r="216" spans="1:13" customFormat="1" ht="15.75">
      <c r="A216" s="23" t="str">
        <f t="shared" si="45"/>
        <v>16.0.0.000</v>
      </c>
      <c r="B216" s="24" t="s">
        <v>535</v>
      </c>
      <c r="C216" s="25" t="str">
        <f t="shared" si="42"/>
        <v>16</v>
      </c>
      <c r="D216" s="25" t="s">
        <v>535</v>
      </c>
      <c r="E216" s="26" t="str">
        <f t="shared" si="47"/>
        <v>0</v>
      </c>
      <c r="F216" s="27" t="str">
        <f t="shared" si="49"/>
        <v/>
      </c>
      <c r="G216" s="26" t="str">
        <f t="shared" si="48"/>
        <v>0</v>
      </c>
      <c r="H216" s="27" t="str">
        <f t="shared" si="51"/>
        <v/>
      </c>
      <c r="I216" s="27" t="str">
        <f t="shared" si="44"/>
        <v>000</v>
      </c>
      <c r="J216" s="46"/>
      <c r="K216" s="28" t="s">
        <v>536</v>
      </c>
      <c r="L216" s="28" t="str">
        <f t="shared" si="46"/>
        <v>16.0.0.000</v>
      </c>
      <c r="M216" s="29" t="s">
        <v>535</v>
      </c>
    </row>
    <row r="217" spans="1:13" ht="15.75">
      <c r="A217" s="23" t="str">
        <f t="shared" si="45"/>
        <v>16.1.0.000</v>
      </c>
      <c r="B217" s="24" t="s">
        <v>537</v>
      </c>
      <c r="C217" s="26" t="str">
        <f t="shared" si="42"/>
        <v>16</v>
      </c>
      <c r="D217" s="27" t="s">
        <v>535</v>
      </c>
      <c r="E217" s="26" t="str">
        <f t="shared" si="47"/>
        <v>1</v>
      </c>
      <c r="F217" s="27" t="str">
        <f t="shared" si="49"/>
        <v>INTERESES POR PRÉSTAMOS</v>
      </c>
      <c r="G217" s="26" t="str">
        <f t="shared" si="48"/>
        <v>0</v>
      </c>
      <c r="H217" s="27" t="str">
        <f t="shared" si="51"/>
        <v/>
      </c>
      <c r="I217" s="27" t="str">
        <f t="shared" si="44"/>
        <v>000</v>
      </c>
      <c r="J217" s="27"/>
      <c r="K217" s="30" t="s">
        <v>538</v>
      </c>
      <c r="L217" s="28" t="str">
        <f t="shared" si="46"/>
        <v>16.1.0.000</v>
      </c>
      <c r="M217" s="29" t="s">
        <v>537</v>
      </c>
    </row>
    <row r="218" spans="1:13" ht="15.75">
      <c r="A218" s="23" t="str">
        <f t="shared" si="45"/>
        <v>16.1.1.000</v>
      </c>
      <c r="B218" s="24" t="s">
        <v>539</v>
      </c>
      <c r="C218" s="26" t="str">
        <f t="shared" si="42"/>
        <v>16</v>
      </c>
      <c r="D218" s="27" t="s">
        <v>535</v>
      </c>
      <c r="E218" s="26" t="str">
        <f t="shared" si="47"/>
        <v>1</v>
      </c>
      <c r="F218" s="27" t="str">
        <f t="shared" si="49"/>
        <v>INTERESES POR PRÉSTAMOS</v>
      </c>
      <c r="G218" s="26" t="str">
        <f t="shared" si="48"/>
        <v>1</v>
      </c>
      <c r="H218" s="27" t="str">
        <f t="shared" si="51"/>
        <v>Intereses por Préstamos en Moneda Nacional</v>
      </c>
      <c r="I218" s="27" t="str">
        <f t="shared" si="44"/>
        <v>000</v>
      </c>
      <c r="J218" s="27" t="str">
        <f t="shared" ref="J218:J219" si="53">IF(I218="000","",MID($K218,12,60))</f>
        <v/>
      </c>
      <c r="K218" s="30" t="s">
        <v>540</v>
      </c>
      <c r="L218" s="28" t="str">
        <f t="shared" si="46"/>
        <v>16.1.1.000</v>
      </c>
      <c r="M218" s="29" t="s">
        <v>539</v>
      </c>
    </row>
    <row r="219" spans="1:13" ht="15.75">
      <c r="A219" s="23" t="str">
        <f t="shared" si="45"/>
        <v>16.1.2.000</v>
      </c>
      <c r="B219" s="24" t="s">
        <v>541</v>
      </c>
      <c r="C219" s="26" t="str">
        <f t="shared" si="42"/>
        <v>16</v>
      </c>
      <c r="D219" s="27" t="s">
        <v>535</v>
      </c>
      <c r="E219" s="26" t="str">
        <f t="shared" si="47"/>
        <v>1</v>
      </c>
      <c r="F219" s="27" t="str">
        <f t="shared" si="49"/>
        <v>INTERESES POR PRÉSTAMOS</v>
      </c>
      <c r="G219" s="26" t="str">
        <f t="shared" si="48"/>
        <v>2</v>
      </c>
      <c r="H219" s="27" t="str">
        <f t="shared" si="51"/>
        <v>Intereses por Préstamos en Moneda Extranjera</v>
      </c>
      <c r="I219" s="27" t="str">
        <f t="shared" si="44"/>
        <v>000</v>
      </c>
      <c r="J219" s="27" t="str">
        <f t="shared" si="53"/>
        <v/>
      </c>
      <c r="K219" s="30" t="s">
        <v>542</v>
      </c>
      <c r="L219" s="28" t="str">
        <f t="shared" si="46"/>
        <v>16.1.2.000</v>
      </c>
      <c r="M219" s="29" t="s">
        <v>541</v>
      </c>
    </row>
    <row r="220" spans="1:13" ht="15.75">
      <c r="A220" s="23" t="str">
        <f t="shared" si="45"/>
        <v>16.2.0.000</v>
      </c>
      <c r="B220" s="24" t="s">
        <v>543</v>
      </c>
      <c r="C220" s="26" t="str">
        <f t="shared" si="42"/>
        <v>16</v>
      </c>
      <c r="D220" s="27" t="s">
        <v>535</v>
      </c>
      <c r="E220" s="26" t="str">
        <f t="shared" si="47"/>
        <v>2</v>
      </c>
      <c r="F220" s="27" t="str">
        <f t="shared" si="49"/>
        <v>INTERESES POR DEPOSITOS</v>
      </c>
      <c r="G220" s="26" t="str">
        <f t="shared" si="48"/>
        <v>0</v>
      </c>
      <c r="H220" s="27" t="str">
        <f t="shared" si="51"/>
        <v/>
      </c>
      <c r="I220" s="27" t="str">
        <f t="shared" si="44"/>
        <v>000</v>
      </c>
      <c r="J220" s="27"/>
      <c r="K220" s="30" t="s">
        <v>544</v>
      </c>
      <c r="L220" s="28" t="str">
        <f t="shared" si="46"/>
        <v>16.2.0.000</v>
      </c>
      <c r="M220" s="29" t="s">
        <v>543</v>
      </c>
    </row>
    <row r="221" spans="1:13" ht="15.75">
      <c r="A221" s="23" t="str">
        <f t="shared" si="45"/>
        <v>16.2.1.000</v>
      </c>
      <c r="B221" s="24" t="s">
        <v>545</v>
      </c>
      <c r="C221" s="26" t="str">
        <f t="shared" si="42"/>
        <v>16</v>
      </c>
      <c r="D221" s="27" t="s">
        <v>535</v>
      </c>
      <c r="E221" s="26" t="str">
        <f t="shared" si="47"/>
        <v>2</v>
      </c>
      <c r="F221" s="27" t="str">
        <f t="shared" si="49"/>
        <v>INTERESES POR DEPOSITOS</v>
      </c>
      <c r="G221" s="26" t="str">
        <f t="shared" si="48"/>
        <v>1</v>
      </c>
      <c r="H221" s="27" t="str">
        <f t="shared" si="51"/>
        <v>Intereses por Depósitos en Moneda Nacional</v>
      </c>
      <c r="I221" s="27" t="str">
        <f t="shared" si="44"/>
        <v>000</v>
      </c>
      <c r="J221" s="27" t="str">
        <f t="shared" ref="J221:J222" si="54">IF(I221="000","",MID($K221,12,60))</f>
        <v/>
      </c>
      <c r="K221" s="30" t="s">
        <v>546</v>
      </c>
      <c r="L221" s="28" t="str">
        <f t="shared" si="46"/>
        <v>16.2.1.000</v>
      </c>
      <c r="M221" s="29" t="s">
        <v>545</v>
      </c>
    </row>
    <row r="222" spans="1:13" ht="15.75">
      <c r="A222" s="23" t="str">
        <f t="shared" si="45"/>
        <v>16.2.2.000</v>
      </c>
      <c r="B222" s="24" t="s">
        <v>547</v>
      </c>
      <c r="C222" s="26" t="str">
        <f t="shared" si="42"/>
        <v>16</v>
      </c>
      <c r="D222" s="27" t="s">
        <v>535</v>
      </c>
      <c r="E222" s="26" t="str">
        <f t="shared" si="47"/>
        <v>2</v>
      </c>
      <c r="F222" s="27" t="str">
        <f t="shared" si="49"/>
        <v>INTERESES POR DEPOSITOS</v>
      </c>
      <c r="G222" s="26" t="str">
        <f t="shared" si="48"/>
        <v>2</v>
      </c>
      <c r="H222" s="27" t="str">
        <f t="shared" si="51"/>
        <v>Intereses por Depósitos en Moneda Extranjera</v>
      </c>
      <c r="I222" s="27" t="str">
        <f t="shared" si="44"/>
        <v>000</v>
      </c>
      <c r="J222" s="27" t="str">
        <f t="shared" si="54"/>
        <v/>
      </c>
      <c r="K222" s="30" t="s">
        <v>548</v>
      </c>
      <c r="L222" s="28" t="str">
        <f t="shared" si="46"/>
        <v>16.2.2.000</v>
      </c>
      <c r="M222" s="29" t="s">
        <v>547</v>
      </c>
    </row>
    <row r="223" spans="1:13" ht="15.75">
      <c r="A223" s="23" t="str">
        <f t="shared" si="45"/>
        <v>16.3.0.000</v>
      </c>
      <c r="B223" s="24" t="s">
        <v>549</v>
      </c>
      <c r="C223" s="26" t="str">
        <f t="shared" si="42"/>
        <v>16</v>
      </c>
      <c r="D223" s="27" t="s">
        <v>535</v>
      </c>
      <c r="E223" s="26" t="str">
        <f t="shared" si="47"/>
        <v>3</v>
      </c>
      <c r="F223" s="27" t="str">
        <f t="shared" si="49"/>
        <v>INTERESES POR TITULOS Y VALORES</v>
      </c>
      <c r="G223" s="26" t="str">
        <f t="shared" si="48"/>
        <v>0</v>
      </c>
      <c r="H223" s="27" t="str">
        <f t="shared" si="51"/>
        <v/>
      </c>
      <c r="I223" s="27" t="str">
        <f t="shared" si="44"/>
        <v>000</v>
      </c>
      <c r="J223" s="27"/>
      <c r="K223" s="30" t="s">
        <v>550</v>
      </c>
      <c r="L223" s="28" t="str">
        <f t="shared" si="46"/>
        <v>16.3.0.000</v>
      </c>
      <c r="M223" s="29" t="s">
        <v>549</v>
      </c>
    </row>
    <row r="224" spans="1:13" ht="15.75">
      <c r="A224" s="23" t="str">
        <f t="shared" si="45"/>
        <v>16.3.1.000</v>
      </c>
      <c r="B224" s="24" t="s">
        <v>551</v>
      </c>
      <c r="C224" s="26" t="str">
        <f t="shared" si="42"/>
        <v>16</v>
      </c>
      <c r="D224" s="27" t="s">
        <v>535</v>
      </c>
      <c r="E224" s="26" t="str">
        <f t="shared" si="47"/>
        <v>3</v>
      </c>
      <c r="F224" s="27" t="str">
        <f t="shared" si="49"/>
        <v>INTERESES POR TITULOS Y VALORES</v>
      </c>
      <c r="G224" s="26" t="str">
        <f t="shared" si="48"/>
        <v>1</v>
      </c>
      <c r="H224" s="27" t="str">
        <f t="shared" si="51"/>
        <v>Intereses por Títulos y Valores en Moneda Nacional</v>
      </c>
      <c r="I224" s="27" t="str">
        <f t="shared" si="44"/>
        <v>000</v>
      </c>
      <c r="J224" s="27" t="str">
        <f t="shared" ref="J224:J225" si="55">IF(I224="000","",MID($K224,12,60))</f>
        <v/>
      </c>
      <c r="K224" s="30" t="s">
        <v>552</v>
      </c>
      <c r="L224" s="28" t="str">
        <f t="shared" si="46"/>
        <v>16.3.1.000</v>
      </c>
      <c r="M224" s="29" t="s">
        <v>551</v>
      </c>
    </row>
    <row r="225" spans="1:13" ht="15.75">
      <c r="A225" s="23" t="str">
        <f t="shared" si="45"/>
        <v>16.3.2.000</v>
      </c>
      <c r="B225" s="24" t="s">
        <v>553</v>
      </c>
      <c r="C225" s="26" t="str">
        <f t="shared" si="42"/>
        <v>16</v>
      </c>
      <c r="D225" s="27" t="s">
        <v>535</v>
      </c>
      <c r="E225" s="26" t="str">
        <f t="shared" si="47"/>
        <v>3</v>
      </c>
      <c r="F225" s="27" t="str">
        <f t="shared" si="49"/>
        <v>INTERESES POR TITULOS Y VALORES</v>
      </c>
      <c r="G225" s="26" t="str">
        <f t="shared" si="48"/>
        <v>2</v>
      </c>
      <c r="H225" s="27" t="str">
        <f t="shared" si="51"/>
        <v>Intereses por Títulos y Valores en Moneda Extranjera</v>
      </c>
      <c r="I225" s="27" t="str">
        <f t="shared" si="44"/>
        <v>000</v>
      </c>
      <c r="J225" s="27" t="str">
        <f t="shared" si="55"/>
        <v/>
      </c>
      <c r="K225" s="30" t="s">
        <v>554</v>
      </c>
      <c r="L225" s="28" t="str">
        <f t="shared" si="46"/>
        <v>16.3.2.000</v>
      </c>
      <c r="M225" s="29" t="s">
        <v>553</v>
      </c>
    </row>
    <row r="226" spans="1:13" ht="15.75">
      <c r="A226" s="23" t="str">
        <f t="shared" si="45"/>
        <v>16.4.0.000</v>
      </c>
      <c r="B226" s="24" t="s">
        <v>555</v>
      </c>
      <c r="C226" s="26" t="str">
        <f t="shared" si="42"/>
        <v>16</v>
      </c>
      <c r="D226" s="27" t="s">
        <v>535</v>
      </c>
      <c r="E226" s="26" t="str">
        <f t="shared" si="47"/>
        <v>4</v>
      </c>
      <c r="F226" s="27" t="str">
        <f t="shared" si="49"/>
        <v>UTILIDADES POR INVERSIONES EMPRESARIALES</v>
      </c>
      <c r="G226" s="26" t="str">
        <f t="shared" si="48"/>
        <v>0</v>
      </c>
      <c r="H226" s="27" t="str">
        <f t="shared" si="51"/>
        <v/>
      </c>
      <c r="I226" s="27" t="str">
        <f t="shared" si="44"/>
        <v>000</v>
      </c>
      <c r="J226" s="27"/>
      <c r="K226" s="30" t="s">
        <v>556</v>
      </c>
      <c r="L226" s="28" t="str">
        <f t="shared" si="46"/>
        <v>16.4.0.000</v>
      </c>
      <c r="M226" s="29" t="s">
        <v>555</v>
      </c>
    </row>
    <row r="227" spans="1:13" ht="15.75">
      <c r="A227" s="23" t="str">
        <f t="shared" si="45"/>
        <v>16.4.1.000</v>
      </c>
      <c r="B227" s="24" t="s">
        <v>557</v>
      </c>
      <c r="C227" s="26" t="str">
        <f t="shared" si="42"/>
        <v>16</v>
      </c>
      <c r="D227" s="27" t="s">
        <v>535</v>
      </c>
      <c r="E227" s="26" t="str">
        <f t="shared" si="47"/>
        <v>4</v>
      </c>
      <c r="F227" s="27" t="str">
        <f t="shared" si="49"/>
        <v>UTILIDADES POR INVERSIONES EMPRESARIALES</v>
      </c>
      <c r="G227" s="26" t="str">
        <f t="shared" si="48"/>
        <v>1</v>
      </c>
      <c r="H227" s="27" t="str">
        <f t="shared" si="51"/>
        <v>UTILIDADES POR INVERSIONES EMPRESARIALES</v>
      </c>
      <c r="I227" s="27" t="str">
        <f t="shared" si="44"/>
        <v>000</v>
      </c>
      <c r="J227" s="27"/>
      <c r="K227" s="30" t="s">
        <v>558</v>
      </c>
      <c r="L227" s="28" t="str">
        <f t="shared" si="46"/>
        <v>16.4.1.000</v>
      </c>
      <c r="M227" s="29" t="s">
        <v>557</v>
      </c>
    </row>
    <row r="228" spans="1:13" ht="15.75">
      <c r="A228" s="23" t="str">
        <f t="shared" si="45"/>
        <v>16.5.0.000</v>
      </c>
      <c r="B228" s="24" t="s">
        <v>559</v>
      </c>
      <c r="C228" s="26" t="str">
        <f t="shared" si="42"/>
        <v>16</v>
      </c>
      <c r="D228" s="27" t="s">
        <v>535</v>
      </c>
      <c r="E228" s="26" t="str">
        <f t="shared" si="47"/>
        <v>5</v>
      </c>
      <c r="F228" s="27" t="str">
        <f>IF(E228="0","",IF(E228=E226,F226,MID($K228,12,60)))</f>
        <v>ARRENDAMIENTO DE TIERRAS Y TERRENOS</v>
      </c>
      <c r="G228" s="26" t="str">
        <f t="shared" si="48"/>
        <v>0</v>
      </c>
      <c r="H228" s="27" t="str">
        <f t="shared" si="51"/>
        <v/>
      </c>
      <c r="I228" s="27" t="str">
        <f t="shared" si="44"/>
        <v>000</v>
      </c>
      <c r="J228" s="27"/>
      <c r="K228" s="30" t="s">
        <v>560</v>
      </c>
      <c r="L228" s="28" t="str">
        <f t="shared" si="46"/>
        <v>16.5.0.000</v>
      </c>
      <c r="M228" s="29" t="s">
        <v>559</v>
      </c>
    </row>
    <row r="229" spans="1:13" ht="15.75">
      <c r="A229" s="23" t="str">
        <f t="shared" si="45"/>
        <v>16.6.0.000</v>
      </c>
      <c r="B229" s="24" t="s">
        <v>561</v>
      </c>
      <c r="C229" s="26" t="str">
        <f t="shared" si="42"/>
        <v>16</v>
      </c>
      <c r="D229" s="27" t="s">
        <v>535</v>
      </c>
      <c r="E229" s="26" t="str">
        <f t="shared" si="47"/>
        <v>6</v>
      </c>
      <c r="F229" s="27" t="str">
        <f t="shared" si="49"/>
        <v>RENTAS SOBRE BIENES INTANGIBLES</v>
      </c>
      <c r="G229" s="26" t="str">
        <f t="shared" si="48"/>
        <v>0</v>
      </c>
      <c r="H229" s="27" t="str">
        <f t="shared" si="51"/>
        <v/>
      </c>
      <c r="I229" s="27" t="str">
        <f t="shared" si="44"/>
        <v>000</v>
      </c>
      <c r="J229" s="27"/>
      <c r="K229" s="30" t="s">
        <v>562</v>
      </c>
      <c r="L229" s="28" t="str">
        <f t="shared" si="46"/>
        <v>16.6.0.000</v>
      </c>
      <c r="M229" s="29" t="s">
        <v>561</v>
      </c>
    </row>
    <row r="230" spans="1:13" customFormat="1" ht="15.75">
      <c r="A230" s="23" t="str">
        <f t="shared" si="45"/>
        <v>17.0.0.000</v>
      </c>
      <c r="B230" s="24" t="s">
        <v>563</v>
      </c>
      <c r="C230" s="25" t="str">
        <f t="shared" si="42"/>
        <v>17</v>
      </c>
      <c r="D230" s="25" t="s">
        <v>563</v>
      </c>
      <c r="E230" s="26" t="str">
        <f t="shared" si="47"/>
        <v>0</v>
      </c>
      <c r="F230" s="27" t="str">
        <f t="shared" si="49"/>
        <v/>
      </c>
      <c r="G230" s="26" t="str">
        <f t="shared" si="48"/>
        <v>0</v>
      </c>
      <c r="H230" s="27" t="str">
        <f t="shared" si="51"/>
        <v/>
      </c>
      <c r="I230" s="27" t="str">
        <f t="shared" si="44"/>
        <v>000</v>
      </c>
      <c r="J230" s="46"/>
      <c r="K230" s="28" t="s">
        <v>564</v>
      </c>
      <c r="L230" s="28" t="str">
        <f t="shared" si="46"/>
        <v>17.0.0.000</v>
      </c>
      <c r="M230" s="29" t="s">
        <v>563</v>
      </c>
    </row>
    <row r="231" spans="1:13" ht="15.75">
      <c r="A231" s="23" t="str">
        <f t="shared" si="45"/>
        <v>17.1.0.000</v>
      </c>
      <c r="B231" s="24" t="s">
        <v>565</v>
      </c>
      <c r="C231" s="26" t="str">
        <f t="shared" si="42"/>
        <v>17</v>
      </c>
      <c r="D231" s="27" t="s">
        <v>563</v>
      </c>
      <c r="E231" s="26" t="str">
        <f t="shared" si="47"/>
        <v>1</v>
      </c>
      <c r="F231" s="27" t="str">
        <f t="shared" si="49"/>
        <v>DEL SECTOR PRIVADO</v>
      </c>
      <c r="G231" s="26" t="str">
        <f t="shared" si="48"/>
        <v>0</v>
      </c>
      <c r="H231" s="27" t="str">
        <f t="shared" si="51"/>
        <v/>
      </c>
      <c r="I231" s="27" t="str">
        <f t="shared" si="44"/>
        <v>000</v>
      </c>
      <c r="J231" s="27"/>
      <c r="K231" s="31" t="s">
        <v>566</v>
      </c>
      <c r="L231" s="28" t="str">
        <f t="shared" si="46"/>
        <v>17.1.0.000</v>
      </c>
      <c r="M231" s="29" t="s">
        <v>565</v>
      </c>
    </row>
    <row r="232" spans="1:13" ht="15.75">
      <c r="A232" s="23" t="str">
        <f t="shared" si="45"/>
        <v>17.1.1.000</v>
      </c>
      <c r="B232" s="24" t="s">
        <v>567</v>
      </c>
      <c r="C232" s="26" t="str">
        <f t="shared" si="42"/>
        <v>17</v>
      </c>
      <c r="D232" s="27" t="s">
        <v>563</v>
      </c>
      <c r="E232" s="26" t="str">
        <f t="shared" si="47"/>
        <v>1</v>
      </c>
      <c r="F232" s="27" t="str">
        <f t="shared" si="49"/>
        <v>DEL SECTOR PRIVADO</v>
      </c>
      <c r="G232" s="26" t="str">
        <f t="shared" si="48"/>
        <v>1</v>
      </c>
      <c r="H232" s="27" t="str">
        <f t="shared" si="51"/>
        <v>De Unidades Familiares</v>
      </c>
      <c r="I232" s="27" t="str">
        <f t="shared" si="44"/>
        <v>000</v>
      </c>
      <c r="J232" s="27" t="str">
        <f t="shared" ref="J232:J234" si="56">IF(I232="000","",MID($K232,12,60))</f>
        <v/>
      </c>
      <c r="K232" s="30" t="s">
        <v>568</v>
      </c>
      <c r="L232" s="28" t="str">
        <f t="shared" si="46"/>
        <v>17.1.1.000</v>
      </c>
      <c r="M232" s="29" t="s">
        <v>567</v>
      </c>
    </row>
    <row r="233" spans="1:13" ht="15.75">
      <c r="A233" s="23" t="str">
        <f t="shared" si="45"/>
        <v>17.1.2.000</v>
      </c>
      <c r="B233" s="24" t="s">
        <v>569</v>
      </c>
      <c r="C233" s="26" t="str">
        <f t="shared" si="42"/>
        <v>17</v>
      </c>
      <c r="D233" s="27" t="s">
        <v>563</v>
      </c>
      <c r="E233" s="26" t="str">
        <f t="shared" si="47"/>
        <v>1</v>
      </c>
      <c r="F233" s="27" t="str">
        <f t="shared" si="49"/>
        <v>DEL SECTOR PRIVADO</v>
      </c>
      <c r="G233" s="26" t="str">
        <f t="shared" si="48"/>
        <v>2</v>
      </c>
      <c r="H233" s="27" t="str">
        <f t="shared" si="51"/>
        <v>De Instituciones Privadas Sin Fines De Lucro</v>
      </c>
      <c r="I233" s="27" t="str">
        <f t="shared" si="44"/>
        <v>000</v>
      </c>
      <c r="J233" s="27" t="str">
        <f t="shared" si="56"/>
        <v/>
      </c>
      <c r="K233" s="30" t="s">
        <v>570</v>
      </c>
      <c r="L233" s="28" t="str">
        <f t="shared" si="46"/>
        <v>17.1.2.000</v>
      </c>
      <c r="M233" s="29" t="s">
        <v>569</v>
      </c>
    </row>
    <row r="234" spans="1:13" ht="15.75">
      <c r="A234" s="23" t="str">
        <f t="shared" si="45"/>
        <v>17.1.3.000</v>
      </c>
      <c r="B234" s="24" t="s">
        <v>571</v>
      </c>
      <c r="C234" s="26" t="str">
        <f t="shared" si="42"/>
        <v>17</v>
      </c>
      <c r="D234" s="27" t="s">
        <v>563</v>
      </c>
      <c r="E234" s="26" t="str">
        <f t="shared" si="47"/>
        <v>1</v>
      </c>
      <c r="F234" s="27" t="str">
        <f t="shared" si="49"/>
        <v>DEL SECTOR PRIVADO</v>
      </c>
      <c r="G234" s="26" t="str">
        <f t="shared" si="48"/>
        <v>3</v>
      </c>
      <c r="H234" s="27" t="str">
        <f t="shared" si="51"/>
        <v>De Empresas Privadas</v>
      </c>
      <c r="I234" s="27" t="str">
        <f t="shared" si="44"/>
        <v>000</v>
      </c>
      <c r="J234" s="27" t="str">
        <f t="shared" si="56"/>
        <v/>
      </c>
      <c r="K234" s="30" t="s">
        <v>572</v>
      </c>
      <c r="L234" s="28" t="str">
        <f t="shared" si="46"/>
        <v>17.1.3.000</v>
      </c>
      <c r="M234" s="29" t="s">
        <v>571</v>
      </c>
    </row>
    <row r="235" spans="1:13" ht="15.75">
      <c r="A235" s="23" t="str">
        <f t="shared" si="45"/>
        <v>17.2.0.000</v>
      </c>
      <c r="B235" s="24" t="s">
        <v>573</v>
      </c>
      <c r="C235" s="26" t="str">
        <f t="shared" si="42"/>
        <v>17</v>
      </c>
      <c r="D235" s="27" t="s">
        <v>563</v>
      </c>
      <c r="E235" s="26" t="str">
        <f t="shared" si="47"/>
        <v>2</v>
      </c>
      <c r="F235" s="27" t="str">
        <f t="shared" si="49"/>
        <v>DE LA ADMINISTRACION NACIONAL</v>
      </c>
      <c r="G235" s="26" t="str">
        <f t="shared" si="48"/>
        <v>0</v>
      </c>
      <c r="H235" s="27" t="str">
        <f t="shared" si="51"/>
        <v/>
      </c>
      <c r="I235" s="27" t="str">
        <f t="shared" si="44"/>
        <v>000</v>
      </c>
      <c r="J235" s="27"/>
      <c r="K235" s="31" t="s">
        <v>574</v>
      </c>
      <c r="L235" s="28" t="str">
        <f t="shared" si="46"/>
        <v>17.2.0.000</v>
      </c>
      <c r="M235" s="29" t="s">
        <v>573</v>
      </c>
    </row>
    <row r="236" spans="1:13" ht="15.75">
      <c r="A236" s="23" t="str">
        <f t="shared" si="45"/>
        <v>17.2.1.000</v>
      </c>
      <c r="B236" s="24" t="s">
        <v>575</v>
      </c>
      <c r="C236" s="26" t="str">
        <f t="shared" si="42"/>
        <v>17</v>
      </c>
      <c r="D236" s="27" t="s">
        <v>563</v>
      </c>
      <c r="E236" s="26" t="str">
        <f t="shared" si="47"/>
        <v>2</v>
      </c>
      <c r="F236" s="27" t="str">
        <f t="shared" si="49"/>
        <v>DE LA ADMINISTRACION NACIONAL</v>
      </c>
      <c r="G236" s="26" t="str">
        <f t="shared" si="48"/>
        <v>1</v>
      </c>
      <c r="H236" s="27" t="str">
        <f t="shared" si="51"/>
        <v>De Administración Central Nacional</v>
      </c>
      <c r="I236" s="27" t="str">
        <f t="shared" si="44"/>
        <v>000</v>
      </c>
      <c r="J236" s="27" t="str">
        <f t="shared" ref="J236:J265" si="57">IF(I236="000","",MID($K236,12,60))</f>
        <v/>
      </c>
      <c r="K236" s="30" t="s">
        <v>576</v>
      </c>
      <c r="L236" s="28" t="str">
        <f t="shared" si="46"/>
        <v>17.2.1.000</v>
      </c>
      <c r="M236" s="29" t="s">
        <v>575</v>
      </c>
    </row>
    <row r="237" spans="1:13" ht="15.75">
      <c r="A237" s="23" t="str">
        <f t="shared" si="45"/>
        <v>17.2.1.001</v>
      </c>
      <c r="B237" s="24" t="s">
        <v>577</v>
      </c>
      <c r="C237" s="26" t="str">
        <f t="shared" si="42"/>
        <v>17</v>
      </c>
      <c r="D237" s="27" t="s">
        <v>563</v>
      </c>
      <c r="E237" s="26" t="str">
        <f t="shared" si="47"/>
        <v>2</v>
      </c>
      <c r="F237" s="27" t="str">
        <f t="shared" si="49"/>
        <v>DE LA ADMINISTRACION NACIONAL</v>
      </c>
      <c r="G237" s="26" t="str">
        <f t="shared" si="48"/>
        <v>1</v>
      </c>
      <c r="H237" s="27" t="str">
        <f t="shared" si="51"/>
        <v>De Administración Central Nacional</v>
      </c>
      <c r="I237" s="27" t="str">
        <f t="shared" si="44"/>
        <v>001</v>
      </c>
      <c r="J237" s="27" t="str">
        <f t="shared" si="57"/>
        <v xml:space="preserve">Ministerio del Interior </v>
      </c>
      <c r="K237" s="30" t="s">
        <v>578</v>
      </c>
      <c r="L237" s="28" t="str">
        <f t="shared" si="46"/>
        <v>17.2.1.001</v>
      </c>
      <c r="M237" s="29" t="s">
        <v>577</v>
      </c>
    </row>
    <row r="238" spans="1:13" ht="15.75">
      <c r="A238" s="23" t="str">
        <f t="shared" si="45"/>
        <v>17.2.1.002</v>
      </c>
      <c r="B238" s="24" t="s">
        <v>579</v>
      </c>
      <c r="C238" s="26" t="str">
        <f t="shared" si="42"/>
        <v>17</v>
      </c>
      <c r="D238" s="27" t="s">
        <v>563</v>
      </c>
      <c r="E238" s="26" t="str">
        <f t="shared" si="47"/>
        <v>2</v>
      </c>
      <c r="F238" s="27" t="str">
        <f t="shared" si="49"/>
        <v>DE LA ADMINISTRACION NACIONAL</v>
      </c>
      <c r="G238" s="26" t="str">
        <f t="shared" si="48"/>
        <v>1</v>
      </c>
      <c r="H238" s="27" t="str">
        <f t="shared" si="51"/>
        <v>De Administración Central Nacional</v>
      </c>
      <c r="I238" s="27" t="str">
        <f t="shared" si="44"/>
        <v>002</v>
      </c>
      <c r="J238" s="27" t="str">
        <f t="shared" si="57"/>
        <v>Ministerio de Economía y Finanzas Públicas</v>
      </c>
      <c r="K238" s="30" t="s">
        <v>580</v>
      </c>
      <c r="L238" s="28" t="str">
        <f t="shared" si="46"/>
        <v>17.2.1.002</v>
      </c>
      <c r="M238" s="29" t="s">
        <v>579</v>
      </c>
    </row>
    <row r="239" spans="1:13" ht="15.75">
      <c r="A239" s="23" t="str">
        <f t="shared" si="45"/>
        <v>17.2.1.003</v>
      </c>
      <c r="B239" s="24" t="s">
        <v>581</v>
      </c>
      <c r="C239" s="26" t="str">
        <f t="shared" si="42"/>
        <v>17</v>
      </c>
      <c r="D239" s="27" t="s">
        <v>563</v>
      </c>
      <c r="E239" s="26" t="str">
        <f t="shared" si="47"/>
        <v>2</v>
      </c>
      <c r="F239" s="27" t="str">
        <f t="shared" si="49"/>
        <v>DE LA ADMINISTRACION NACIONAL</v>
      </c>
      <c r="G239" s="26" t="str">
        <f t="shared" si="48"/>
        <v>1</v>
      </c>
      <c r="H239" s="27" t="str">
        <f t="shared" si="51"/>
        <v>De Administración Central Nacional</v>
      </c>
      <c r="I239" s="27" t="str">
        <f t="shared" si="44"/>
        <v>003</v>
      </c>
      <c r="J239" s="27" t="str">
        <f t="shared" si="57"/>
        <v>Ministerio de Desarrollo Social</v>
      </c>
      <c r="K239" s="30" t="s">
        <v>582</v>
      </c>
      <c r="L239" s="28" t="str">
        <f t="shared" si="46"/>
        <v>17.2.1.003</v>
      </c>
      <c r="M239" s="29" t="s">
        <v>581</v>
      </c>
    </row>
    <row r="240" spans="1:13" ht="15.75">
      <c r="A240" s="23" t="str">
        <f t="shared" si="45"/>
        <v>17.2.1.004</v>
      </c>
      <c r="B240" s="24" t="s">
        <v>583</v>
      </c>
      <c r="C240" s="26" t="str">
        <f t="shared" si="42"/>
        <v>17</v>
      </c>
      <c r="D240" s="27" t="s">
        <v>563</v>
      </c>
      <c r="E240" s="26" t="str">
        <f t="shared" si="47"/>
        <v>2</v>
      </c>
      <c r="F240" s="27" t="str">
        <f t="shared" si="49"/>
        <v>DE LA ADMINISTRACION NACIONAL</v>
      </c>
      <c r="G240" s="26" t="str">
        <f t="shared" si="48"/>
        <v>1</v>
      </c>
      <c r="H240" s="27" t="str">
        <f t="shared" si="51"/>
        <v>De Administración Central Nacional</v>
      </c>
      <c r="I240" s="27" t="str">
        <f t="shared" si="44"/>
        <v>004</v>
      </c>
      <c r="J240" s="27" t="str">
        <f t="shared" si="57"/>
        <v>Ministerio de Salud</v>
      </c>
      <c r="K240" s="30" t="s">
        <v>584</v>
      </c>
      <c r="L240" s="28" t="str">
        <f t="shared" si="46"/>
        <v>17.2.1.004</v>
      </c>
      <c r="M240" s="29" t="s">
        <v>583</v>
      </c>
    </row>
    <row r="241" spans="1:13" ht="15.75">
      <c r="A241" s="23" t="str">
        <f t="shared" si="45"/>
        <v>17.2.1.005</v>
      </c>
      <c r="B241" s="24" t="s">
        <v>585</v>
      </c>
      <c r="C241" s="26" t="str">
        <f t="shared" si="42"/>
        <v>17</v>
      </c>
      <c r="D241" s="27" t="s">
        <v>563</v>
      </c>
      <c r="E241" s="26" t="str">
        <f t="shared" si="47"/>
        <v>2</v>
      </c>
      <c r="F241" s="27" t="str">
        <f t="shared" si="49"/>
        <v>DE LA ADMINISTRACION NACIONAL</v>
      </c>
      <c r="G241" s="26" t="str">
        <f t="shared" si="48"/>
        <v>1</v>
      </c>
      <c r="H241" s="27" t="str">
        <f t="shared" si="51"/>
        <v>De Administración Central Nacional</v>
      </c>
      <c r="I241" s="27" t="str">
        <f t="shared" si="44"/>
        <v>005</v>
      </c>
      <c r="J241" s="27" t="str">
        <f t="shared" si="57"/>
        <v>Ministerio de Trabajo, Empleo y Seguridad Social</v>
      </c>
      <c r="K241" s="30" t="s">
        <v>586</v>
      </c>
      <c r="L241" s="28" t="str">
        <f t="shared" si="46"/>
        <v>17.2.1.005</v>
      </c>
      <c r="M241" s="29" t="s">
        <v>585</v>
      </c>
    </row>
    <row r="242" spans="1:13" ht="15.75">
      <c r="A242" s="23" t="str">
        <f t="shared" si="45"/>
        <v>17.2.1.006</v>
      </c>
      <c r="B242" s="24" t="s">
        <v>587</v>
      </c>
      <c r="C242" s="26" t="str">
        <f t="shared" si="42"/>
        <v>17</v>
      </c>
      <c r="D242" s="27" t="s">
        <v>563</v>
      </c>
      <c r="E242" s="26" t="str">
        <f t="shared" si="47"/>
        <v>2</v>
      </c>
      <c r="F242" s="27" t="str">
        <f t="shared" si="49"/>
        <v>DE LA ADMINISTRACION NACIONAL</v>
      </c>
      <c r="G242" s="26" t="str">
        <f t="shared" si="48"/>
        <v>1</v>
      </c>
      <c r="H242" s="27" t="str">
        <f t="shared" si="51"/>
        <v>De Administración Central Nacional</v>
      </c>
      <c r="I242" s="27" t="str">
        <f t="shared" si="44"/>
        <v>006</v>
      </c>
      <c r="J242" s="27" t="str">
        <f t="shared" si="57"/>
        <v>Ministerio de Educación</v>
      </c>
      <c r="K242" s="30" t="s">
        <v>588</v>
      </c>
      <c r="L242" s="28" t="str">
        <f t="shared" si="46"/>
        <v>17.2.1.006</v>
      </c>
      <c r="M242" s="29" t="s">
        <v>587</v>
      </c>
    </row>
    <row r="243" spans="1:13" ht="15.75">
      <c r="A243" s="23" t="str">
        <f t="shared" si="45"/>
        <v>17.2.1.007</v>
      </c>
      <c r="B243" s="24" t="s">
        <v>589</v>
      </c>
      <c r="C243" s="26" t="str">
        <f t="shared" si="42"/>
        <v>17</v>
      </c>
      <c r="D243" s="27" t="s">
        <v>563</v>
      </c>
      <c r="E243" s="26" t="str">
        <f t="shared" si="47"/>
        <v>2</v>
      </c>
      <c r="F243" s="27" t="str">
        <f t="shared" si="49"/>
        <v>DE LA ADMINISTRACION NACIONAL</v>
      </c>
      <c r="G243" s="26" t="str">
        <f t="shared" si="48"/>
        <v>1</v>
      </c>
      <c r="H243" s="27" t="str">
        <f t="shared" si="51"/>
        <v>De Administración Central Nacional</v>
      </c>
      <c r="I243" s="27" t="str">
        <f t="shared" si="44"/>
        <v>007</v>
      </c>
      <c r="J243" s="27" t="str">
        <f t="shared" si="57"/>
        <v>Ministerio de Ciencia, Tecnología e Innovación Productiva</v>
      </c>
      <c r="K243" s="30" t="s">
        <v>590</v>
      </c>
      <c r="L243" s="28" t="str">
        <f t="shared" si="46"/>
        <v>17.2.1.007</v>
      </c>
      <c r="M243" s="29" t="s">
        <v>589</v>
      </c>
    </row>
    <row r="244" spans="1:13" ht="15.75">
      <c r="A244" s="23" t="str">
        <f t="shared" si="45"/>
        <v>17.2.1.008</v>
      </c>
      <c r="B244" s="24" t="s">
        <v>591</v>
      </c>
      <c r="C244" s="26" t="str">
        <f t="shared" si="42"/>
        <v>17</v>
      </c>
      <c r="D244" s="27" t="s">
        <v>563</v>
      </c>
      <c r="E244" s="26" t="str">
        <f t="shared" si="47"/>
        <v>2</v>
      </c>
      <c r="F244" s="27" t="str">
        <f t="shared" si="49"/>
        <v>DE LA ADMINISTRACION NACIONAL</v>
      </c>
      <c r="G244" s="26" t="str">
        <f t="shared" si="48"/>
        <v>1</v>
      </c>
      <c r="H244" s="27" t="str">
        <f t="shared" si="51"/>
        <v>De Administración Central Nacional</v>
      </c>
      <c r="I244" s="27" t="str">
        <f t="shared" si="44"/>
        <v>008</v>
      </c>
      <c r="J244" s="27" t="str">
        <f t="shared" si="57"/>
        <v>Ministerio de Industria</v>
      </c>
      <c r="K244" s="30" t="s">
        <v>592</v>
      </c>
      <c r="L244" s="28" t="str">
        <f t="shared" si="46"/>
        <v>17.2.1.008</v>
      </c>
      <c r="M244" s="29" t="s">
        <v>591</v>
      </c>
    </row>
    <row r="245" spans="1:13" ht="15.75">
      <c r="A245" s="23" t="str">
        <f t="shared" si="45"/>
        <v>17.2.1.009</v>
      </c>
      <c r="B245" s="24" t="s">
        <v>593</v>
      </c>
      <c r="C245" s="26" t="str">
        <f t="shared" si="42"/>
        <v>17</v>
      </c>
      <c r="D245" s="27" t="s">
        <v>563</v>
      </c>
      <c r="E245" s="26" t="str">
        <f t="shared" si="47"/>
        <v>2</v>
      </c>
      <c r="F245" s="27" t="str">
        <f t="shared" si="49"/>
        <v>DE LA ADMINISTRACION NACIONAL</v>
      </c>
      <c r="G245" s="26" t="str">
        <f t="shared" si="48"/>
        <v>1</v>
      </c>
      <c r="H245" s="27" t="str">
        <f t="shared" si="51"/>
        <v>De Administración Central Nacional</v>
      </c>
      <c r="I245" s="27" t="str">
        <f t="shared" si="44"/>
        <v>009</v>
      </c>
      <c r="J245" s="27" t="str">
        <f t="shared" si="57"/>
        <v>Ministerio de Agricultura, Ganadería y Pesca</v>
      </c>
      <c r="K245" s="30" t="s">
        <v>594</v>
      </c>
      <c r="L245" s="28" t="str">
        <f t="shared" si="46"/>
        <v>17.2.1.009</v>
      </c>
      <c r="M245" s="29" t="s">
        <v>593</v>
      </c>
    </row>
    <row r="246" spans="1:13" ht="15.75">
      <c r="A246" s="23" t="str">
        <f t="shared" si="45"/>
        <v>17.2.1.010</v>
      </c>
      <c r="B246" s="24" t="s">
        <v>595</v>
      </c>
      <c r="C246" s="26" t="str">
        <f t="shared" si="42"/>
        <v>17</v>
      </c>
      <c r="D246" s="27" t="s">
        <v>563</v>
      </c>
      <c r="E246" s="26" t="str">
        <f t="shared" si="47"/>
        <v>2</v>
      </c>
      <c r="F246" s="27" t="str">
        <f t="shared" si="49"/>
        <v>DE LA ADMINISTRACION NACIONAL</v>
      </c>
      <c r="G246" s="26" t="str">
        <f t="shared" si="48"/>
        <v>1</v>
      </c>
      <c r="H246" s="27" t="str">
        <f t="shared" si="51"/>
        <v>De Administración Central Nacional</v>
      </c>
      <c r="I246" s="27" t="str">
        <f t="shared" si="44"/>
        <v>010</v>
      </c>
      <c r="J246" s="27" t="str">
        <f t="shared" si="57"/>
        <v>Ministerio de Planificación Federal, Inversión Pública y Ser</v>
      </c>
      <c r="K246" s="30" t="s">
        <v>596</v>
      </c>
      <c r="L246" s="28" t="str">
        <f t="shared" si="46"/>
        <v>17.2.1.010</v>
      </c>
      <c r="M246" s="29" t="s">
        <v>595</v>
      </c>
    </row>
    <row r="247" spans="1:13" ht="15.75">
      <c r="A247" s="23" t="str">
        <f t="shared" si="45"/>
        <v>17.2.1.011</v>
      </c>
      <c r="B247" s="24" t="s">
        <v>597</v>
      </c>
      <c r="C247" s="26" t="str">
        <f t="shared" si="42"/>
        <v>17</v>
      </c>
      <c r="D247" s="27" t="s">
        <v>563</v>
      </c>
      <c r="E247" s="26" t="str">
        <f t="shared" si="47"/>
        <v>2</v>
      </c>
      <c r="F247" s="27" t="str">
        <f t="shared" si="49"/>
        <v>DE LA ADMINISTRACION NACIONAL</v>
      </c>
      <c r="G247" s="26" t="str">
        <f t="shared" si="48"/>
        <v>1</v>
      </c>
      <c r="H247" s="27" t="str">
        <f t="shared" si="51"/>
        <v>De Administración Central Nacional</v>
      </c>
      <c r="I247" s="27" t="str">
        <f t="shared" si="44"/>
        <v>011</v>
      </c>
      <c r="J247" s="27" t="str">
        <f t="shared" si="57"/>
        <v>Ministerio de Turismo</v>
      </c>
      <c r="K247" s="30" t="s">
        <v>598</v>
      </c>
      <c r="L247" s="28" t="str">
        <f t="shared" si="46"/>
        <v>17.2.1.011</v>
      </c>
      <c r="M247" s="29" t="s">
        <v>597</v>
      </c>
    </row>
    <row r="248" spans="1:13" ht="15.75">
      <c r="A248" s="23" t="str">
        <f t="shared" si="45"/>
        <v>17.2.1.012</v>
      </c>
      <c r="B248" s="24" t="s">
        <v>599</v>
      </c>
      <c r="C248" s="26" t="str">
        <f t="shared" si="42"/>
        <v>17</v>
      </c>
      <c r="D248" s="27" t="s">
        <v>563</v>
      </c>
      <c r="E248" s="26" t="str">
        <f t="shared" si="47"/>
        <v>2</v>
      </c>
      <c r="F248" s="27" t="str">
        <f t="shared" si="49"/>
        <v>DE LA ADMINISTRACION NACIONAL</v>
      </c>
      <c r="G248" s="26" t="str">
        <f t="shared" si="48"/>
        <v>1</v>
      </c>
      <c r="H248" s="27" t="str">
        <f t="shared" si="51"/>
        <v>De Administración Central Nacional</v>
      </c>
      <c r="I248" s="27" t="str">
        <f t="shared" si="44"/>
        <v>012</v>
      </c>
      <c r="J248" s="27" t="str">
        <f t="shared" si="57"/>
        <v>Ministerio de Cultura</v>
      </c>
      <c r="K248" s="30" t="s">
        <v>600</v>
      </c>
      <c r="L248" s="28" t="str">
        <f t="shared" si="46"/>
        <v>17.2.1.012</v>
      </c>
      <c r="M248" s="29" t="s">
        <v>599</v>
      </c>
    </row>
    <row r="249" spans="1:13" ht="15.75">
      <c r="A249" s="23" t="str">
        <f t="shared" si="45"/>
        <v>17.2.1.013</v>
      </c>
      <c r="B249" s="24" t="s">
        <v>601</v>
      </c>
      <c r="C249" s="26" t="str">
        <f t="shared" si="42"/>
        <v>17</v>
      </c>
      <c r="D249" s="27" t="s">
        <v>563</v>
      </c>
      <c r="E249" s="26" t="str">
        <f t="shared" si="47"/>
        <v>2</v>
      </c>
      <c r="F249" s="27" t="str">
        <f t="shared" si="49"/>
        <v>DE LA ADMINISTRACION NACIONAL</v>
      </c>
      <c r="G249" s="26" t="str">
        <f t="shared" si="48"/>
        <v>1</v>
      </c>
      <c r="H249" s="27" t="str">
        <f t="shared" si="51"/>
        <v>De Administración Central Nacional</v>
      </c>
      <c r="I249" s="27" t="str">
        <f t="shared" si="44"/>
        <v>013</v>
      </c>
      <c r="J249" s="27" t="str">
        <f t="shared" si="57"/>
        <v>Ministerio de Justicia y Derechos Humanos</v>
      </c>
      <c r="K249" s="30" t="s">
        <v>602</v>
      </c>
      <c r="L249" s="28" t="str">
        <f t="shared" si="46"/>
        <v>17.2.1.013</v>
      </c>
      <c r="M249" s="29" t="s">
        <v>601</v>
      </c>
    </row>
    <row r="250" spans="1:13" ht="15.75">
      <c r="A250" s="23" t="str">
        <f t="shared" si="45"/>
        <v>17.2.1.014</v>
      </c>
      <c r="B250" s="24" t="s">
        <v>603</v>
      </c>
      <c r="C250" s="26" t="str">
        <f t="shared" si="42"/>
        <v>17</v>
      </c>
      <c r="D250" s="27" t="s">
        <v>563</v>
      </c>
      <c r="E250" s="26" t="str">
        <f t="shared" si="47"/>
        <v>2</v>
      </c>
      <c r="F250" s="27" t="str">
        <f t="shared" si="49"/>
        <v>DE LA ADMINISTRACION NACIONAL</v>
      </c>
      <c r="G250" s="26" t="str">
        <f t="shared" si="48"/>
        <v>1</v>
      </c>
      <c r="H250" s="27" t="str">
        <f t="shared" si="51"/>
        <v>De Administración Central Nacional</v>
      </c>
      <c r="I250" s="27" t="str">
        <f t="shared" si="44"/>
        <v>014</v>
      </c>
      <c r="J250" s="27" t="str">
        <f t="shared" si="57"/>
        <v>Ministerio de Seguridad</v>
      </c>
      <c r="K250" s="30" t="s">
        <v>604</v>
      </c>
      <c r="L250" s="28" t="str">
        <f t="shared" si="46"/>
        <v>17.2.1.014</v>
      </c>
      <c r="M250" s="29" t="s">
        <v>603</v>
      </c>
    </row>
    <row r="251" spans="1:13" ht="15.75">
      <c r="A251" s="23" t="str">
        <f t="shared" si="45"/>
        <v>17.2.1.015</v>
      </c>
      <c r="B251" s="24" t="s">
        <v>605</v>
      </c>
      <c r="C251" s="26" t="str">
        <f t="shared" si="42"/>
        <v>17</v>
      </c>
      <c r="D251" s="27" t="s">
        <v>563</v>
      </c>
      <c r="E251" s="26" t="str">
        <f t="shared" si="47"/>
        <v>2</v>
      </c>
      <c r="F251" s="27" t="str">
        <f t="shared" si="49"/>
        <v>DE LA ADMINISTRACION NACIONAL</v>
      </c>
      <c r="G251" s="26" t="str">
        <f t="shared" si="48"/>
        <v>1</v>
      </c>
      <c r="H251" s="27" t="str">
        <f t="shared" si="51"/>
        <v>De Administración Central Nacional</v>
      </c>
      <c r="I251" s="27" t="str">
        <f t="shared" si="44"/>
        <v>015</v>
      </c>
      <c r="J251" s="27" t="str">
        <f t="shared" si="57"/>
        <v>Ministerio de Defensa</v>
      </c>
      <c r="K251" s="30" t="s">
        <v>606</v>
      </c>
      <c r="L251" s="28" t="str">
        <f t="shared" si="46"/>
        <v>17.2.1.015</v>
      </c>
      <c r="M251" s="29" t="s">
        <v>605</v>
      </c>
    </row>
    <row r="252" spans="1:13" ht="15.75">
      <c r="A252" s="23" t="str">
        <f t="shared" si="45"/>
        <v>17.2.1.016</v>
      </c>
      <c r="B252" s="24" t="s">
        <v>607</v>
      </c>
      <c r="C252" s="26" t="str">
        <f t="shared" si="42"/>
        <v>17</v>
      </c>
      <c r="D252" s="27" t="s">
        <v>563</v>
      </c>
      <c r="E252" s="26" t="str">
        <f t="shared" si="47"/>
        <v>2</v>
      </c>
      <c r="F252" s="27" t="str">
        <f t="shared" si="49"/>
        <v>DE LA ADMINISTRACION NACIONAL</v>
      </c>
      <c r="G252" s="26" t="str">
        <f t="shared" si="48"/>
        <v>1</v>
      </c>
      <c r="H252" s="27" t="str">
        <f t="shared" si="51"/>
        <v>De Administración Central Nacional</v>
      </c>
      <c r="I252" s="27" t="str">
        <f t="shared" si="44"/>
        <v>016</v>
      </c>
      <c r="J252" s="27" t="str">
        <f t="shared" si="57"/>
        <v>Jefatura de Gabinete de Ministros</v>
      </c>
      <c r="K252" s="30" t="s">
        <v>608</v>
      </c>
      <c r="L252" s="28" t="str">
        <f t="shared" si="46"/>
        <v>17.2.1.016</v>
      </c>
      <c r="M252" s="29" t="s">
        <v>607</v>
      </c>
    </row>
    <row r="253" spans="1:13" ht="15.75">
      <c r="A253" s="23" t="str">
        <f t="shared" si="45"/>
        <v>17.2.1.017</v>
      </c>
      <c r="B253" s="24" t="s">
        <v>609</v>
      </c>
      <c r="C253" s="26" t="str">
        <f t="shared" si="42"/>
        <v>17</v>
      </c>
      <c r="D253" s="27" t="s">
        <v>563</v>
      </c>
      <c r="E253" s="26" t="str">
        <f t="shared" si="47"/>
        <v>2</v>
      </c>
      <c r="F253" s="27" t="str">
        <f t="shared" si="49"/>
        <v>DE LA ADMINISTRACION NACIONAL</v>
      </c>
      <c r="G253" s="26" t="str">
        <f t="shared" si="48"/>
        <v>1</v>
      </c>
      <c r="H253" s="27" t="str">
        <f t="shared" si="51"/>
        <v>De Administración Central Nacional</v>
      </c>
      <c r="I253" s="27" t="str">
        <f t="shared" si="44"/>
        <v>017</v>
      </c>
      <c r="J253" s="27" t="str">
        <f t="shared" si="57"/>
        <v xml:space="preserve">Ministerio de Relaciones Exteriores, Comercio Internacional </v>
      </c>
      <c r="K253" s="30" t="s">
        <v>610</v>
      </c>
      <c r="L253" s="28" t="str">
        <f t="shared" si="46"/>
        <v>17.2.1.017</v>
      </c>
      <c r="M253" s="29" t="s">
        <v>609</v>
      </c>
    </row>
    <row r="254" spans="1:13" ht="15.75">
      <c r="A254" s="23" t="str">
        <f t="shared" si="45"/>
        <v>17.2.1.018</v>
      </c>
      <c r="B254" s="24" t="s">
        <v>611</v>
      </c>
      <c r="C254" s="26" t="str">
        <f t="shared" si="42"/>
        <v>17</v>
      </c>
      <c r="D254" s="27" t="s">
        <v>563</v>
      </c>
      <c r="E254" s="26" t="str">
        <f t="shared" si="47"/>
        <v>2</v>
      </c>
      <c r="F254" s="27" t="str">
        <f t="shared" si="49"/>
        <v>DE LA ADMINISTRACION NACIONAL</v>
      </c>
      <c r="G254" s="26" t="str">
        <f t="shared" si="48"/>
        <v>1</v>
      </c>
      <c r="H254" s="27" t="str">
        <f t="shared" si="51"/>
        <v>De Administración Central Nacional</v>
      </c>
      <c r="I254" s="27" t="str">
        <f t="shared" si="44"/>
        <v>018</v>
      </c>
      <c r="J254" s="27" t="str">
        <f t="shared" si="57"/>
        <v>FO.NA.PE.</v>
      </c>
      <c r="K254" s="30" t="s">
        <v>612</v>
      </c>
      <c r="L254" s="28" t="str">
        <f t="shared" si="46"/>
        <v>17.2.1.018</v>
      </c>
      <c r="M254" s="29" t="s">
        <v>611</v>
      </c>
    </row>
    <row r="255" spans="1:13" ht="15.75">
      <c r="A255" s="23" t="str">
        <f t="shared" si="45"/>
        <v>17.2.1.019</v>
      </c>
      <c r="B255" s="24" t="s">
        <v>613</v>
      </c>
      <c r="C255" s="26" t="str">
        <f t="shared" si="42"/>
        <v>17</v>
      </c>
      <c r="D255" s="27" t="s">
        <v>563</v>
      </c>
      <c r="E255" s="26" t="str">
        <f t="shared" si="47"/>
        <v>2</v>
      </c>
      <c r="F255" s="27" t="str">
        <f t="shared" si="49"/>
        <v>DE LA ADMINISTRACION NACIONAL</v>
      </c>
      <c r="G255" s="26" t="str">
        <f t="shared" si="48"/>
        <v>1</v>
      </c>
      <c r="H255" s="27" t="str">
        <f t="shared" si="51"/>
        <v>De Administración Central Nacional</v>
      </c>
      <c r="I255" s="43" t="str">
        <f t="shared" si="44"/>
        <v>019</v>
      </c>
      <c r="J255" s="43" t="str">
        <f t="shared" si="57"/>
        <v>PACTO FISCAL</v>
      </c>
      <c r="K255" s="30" t="s">
        <v>614</v>
      </c>
      <c r="L255" s="28" t="str">
        <f t="shared" si="46"/>
        <v>17.2.1.019</v>
      </c>
      <c r="M255" s="29" t="s">
        <v>613</v>
      </c>
    </row>
    <row r="256" spans="1:13" ht="15.75">
      <c r="A256" s="23" t="str">
        <f t="shared" si="45"/>
        <v>17.2.1.020</v>
      </c>
      <c r="B256" s="24" t="s">
        <v>615</v>
      </c>
      <c r="C256" s="26" t="str">
        <f t="shared" si="42"/>
        <v>17</v>
      </c>
      <c r="D256" s="27" t="s">
        <v>563</v>
      </c>
      <c r="E256" s="26" t="str">
        <f t="shared" si="47"/>
        <v>2</v>
      </c>
      <c r="F256" s="27" t="str">
        <f t="shared" si="49"/>
        <v>DE LA ADMINISTRACION NACIONAL</v>
      </c>
      <c r="G256" s="26" t="str">
        <f t="shared" si="48"/>
        <v>1</v>
      </c>
      <c r="H256" s="27" t="str">
        <f t="shared" si="51"/>
        <v>De Administración Central Nacional</v>
      </c>
      <c r="I256" s="43" t="str">
        <f t="shared" si="44"/>
        <v>020</v>
      </c>
      <c r="J256" s="43" t="str">
        <f t="shared" si="57"/>
        <v xml:space="preserve">13 % </v>
      </c>
      <c r="K256" s="30" t="s">
        <v>616</v>
      </c>
      <c r="L256" s="28" t="str">
        <f t="shared" si="46"/>
        <v>17.2.1.020</v>
      </c>
      <c r="M256" s="29" t="s">
        <v>615</v>
      </c>
    </row>
    <row r="257" spans="1:13" ht="15.75">
      <c r="A257" s="23" t="str">
        <f t="shared" si="45"/>
        <v>17.2.1.021</v>
      </c>
      <c r="B257" s="26" t="str">
        <f t="shared" ref="B257" si="58">IF(A257="000","",MID($K257,12,60))</f>
        <v xml:space="preserve">ANSES </v>
      </c>
      <c r="C257" s="26">
        <v>17</v>
      </c>
      <c r="D257" s="27" t="s">
        <v>563</v>
      </c>
      <c r="E257" s="26" t="str">
        <f t="shared" si="47"/>
        <v>2</v>
      </c>
      <c r="F257" s="27" t="str">
        <f t="shared" si="49"/>
        <v>DE LA ADMINISTRACION NACIONAL</v>
      </c>
      <c r="G257" s="26">
        <v>1</v>
      </c>
      <c r="H257" s="27" t="str">
        <f t="shared" si="51"/>
        <v xml:space="preserve">ANSES </v>
      </c>
      <c r="I257" s="43" t="str">
        <f t="shared" si="44"/>
        <v>021</v>
      </c>
      <c r="J257" s="43" t="str">
        <f t="shared" si="57"/>
        <v xml:space="preserve">ANSES </v>
      </c>
      <c r="K257" s="30" t="s">
        <v>617</v>
      </c>
      <c r="L257" s="28"/>
      <c r="M257" s="29"/>
    </row>
    <row r="258" spans="1:13" ht="15.75">
      <c r="A258" s="23" t="str">
        <f t="shared" si="45"/>
        <v>17.2.1.099</v>
      </c>
      <c r="B258" s="24" t="s">
        <v>618</v>
      </c>
      <c r="C258" s="26" t="str">
        <f t="shared" si="42"/>
        <v>17</v>
      </c>
      <c r="D258" s="27" t="s">
        <v>563</v>
      </c>
      <c r="E258" s="26" t="str">
        <f t="shared" si="47"/>
        <v>2</v>
      </c>
      <c r="F258" s="27" t="str">
        <f>IF(E258="0","",IF(E258=E254,F254,MID($K258,12,60)))</f>
        <v>DE LA ADMINISTRACION NACIONAL</v>
      </c>
      <c r="G258" s="26" t="str">
        <f t="shared" si="48"/>
        <v>1</v>
      </c>
      <c r="H258" s="27" t="str">
        <f>IF(G258="0","",IF(G258=G256,H256,MID($K258,12,60)))</f>
        <v>De Administración Central Nacional</v>
      </c>
      <c r="I258" s="27" t="str">
        <f t="shared" si="44"/>
        <v>099</v>
      </c>
      <c r="J258" s="27" t="str">
        <f t="shared" si="57"/>
        <v>De Otros Organismos de Adm. Central Nacional</v>
      </c>
      <c r="K258" s="30" t="s">
        <v>619</v>
      </c>
      <c r="L258" s="28" t="str">
        <f t="shared" si="46"/>
        <v>17.2.1.099</v>
      </c>
      <c r="M258" s="29" t="s">
        <v>618</v>
      </c>
    </row>
    <row r="259" spans="1:13" ht="15.75">
      <c r="A259" s="23" t="str">
        <f t="shared" si="45"/>
        <v>17.2.2.000</v>
      </c>
      <c r="B259" s="24" t="s">
        <v>620</v>
      </c>
      <c r="C259" s="26" t="str">
        <f t="shared" si="42"/>
        <v>17</v>
      </c>
      <c r="D259" s="27" t="s">
        <v>563</v>
      </c>
      <c r="E259" s="26" t="str">
        <f t="shared" si="47"/>
        <v>2</v>
      </c>
      <c r="F259" s="27" t="str">
        <f t="shared" si="49"/>
        <v>DE LA ADMINISTRACION NACIONAL</v>
      </c>
      <c r="G259" s="26" t="str">
        <f t="shared" si="48"/>
        <v>2</v>
      </c>
      <c r="H259" s="27" t="str">
        <f t="shared" si="51"/>
        <v>De Organismos Descentralizados Nacionales</v>
      </c>
      <c r="I259" s="27" t="str">
        <f t="shared" si="44"/>
        <v>000</v>
      </c>
      <c r="J259" s="27" t="str">
        <f t="shared" si="57"/>
        <v/>
      </c>
      <c r="K259" s="30" t="s">
        <v>621</v>
      </c>
      <c r="L259" s="28" t="str">
        <f t="shared" si="46"/>
        <v>17.2.2.000</v>
      </c>
      <c r="M259" s="29" t="s">
        <v>620</v>
      </c>
    </row>
    <row r="260" spans="1:13" ht="15.75">
      <c r="A260" s="23" t="str">
        <f t="shared" si="45"/>
        <v>17.2.2.001</v>
      </c>
      <c r="B260" s="24" t="s">
        <v>622</v>
      </c>
      <c r="C260" s="26" t="str">
        <f t="shared" si="42"/>
        <v>17</v>
      </c>
      <c r="D260" s="27" t="s">
        <v>563</v>
      </c>
      <c r="E260" s="26" t="str">
        <f t="shared" si="47"/>
        <v>2</v>
      </c>
      <c r="F260" s="27" t="str">
        <f t="shared" si="49"/>
        <v>DE LA ADMINISTRACION NACIONAL</v>
      </c>
      <c r="G260" s="26" t="str">
        <f t="shared" si="48"/>
        <v>2</v>
      </c>
      <c r="H260" s="27" t="str">
        <f t="shared" si="51"/>
        <v>De Organismos Descentralizados Nacionales</v>
      </c>
      <c r="I260" s="27" t="str">
        <f t="shared" si="44"/>
        <v>001</v>
      </c>
      <c r="J260" s="27" t="str">
        <f t="shared" si="57"/>
        <v>Ente Nacional de Obras Hídricas de Saneamiento (ENHOSA)</v>
      </c>
      <c r="K260" s="30" t="s">
        <v>623</v>
      </c>
      <c r="L260" s="28" t="str">
        <f t="shared" si="46"/>
        <v>17.2.2.001</v>
      </c>
      <c r="M260" s="29" t="s">
        <v>622</v>
      </c>
    </row>
    <row r="261" spans="1:13" ht="15.75">
      <c r="A261" s="23" t="str">
        <f t="shared" si="45"/>
        <v>17.2.2.002</v>
      </c>
      <c r="B261" s="24" t="s">
        <v>624</v>
      </c>
      <c r="C261" s="26" t="str">
        <f t="shared" si="42"/>
        <v>17</v>
      </c>
      <c r="D261" s="27" t="s">
        <v>563</v>
      </c>
      <c r="E261" s="26" t="str">
        <f t="shared" si="47"/>
        <v>2</v>
      </c>
      <c r="F261" s="27" t="str">
        <f t="shared" si="49"/>
        <v>DE LA ADMINISTRACION NACIONAL</v>
      </c>
      <c r="G261" s="26" t="str">
        <f t="shared" si="48"/>
        <v>2</v>
      </c>
      <c r="H261" s="27" t="str">
        <f t="shared" si="51"/>
        <v>De Organismos Descentralizados Nacionales</v>
      </c>
      <c r="I261" s="27" t="str">
        <f t="shared" si="44"/>
        <v>002</v>
      </c>
      <c r="J261" s="27" t="str">
        <f t="shared" si="57"/>
        <v>Instituto Nacional de Asociativismo y Economía Social (INAES</v>
      </c>
      <c r="K261" s="30" t="s">
        <v>625</v>
      </c>
      <c r="L261" s="28" t="str">
        <f t="shared" si="46"/>
        <v>17.2.2.002</v>
      </c>
      <c r="M261" s="29" t="s">
        <v>624</v>
      </c>
    </row>
    <row r="262" spans="1:13" ht="15.75">
      <c r="A262" s="23" t="str">
        <f t="shared" si="45"/>
        <v>17.2.2.003</v>
      </c>
      <c r="B262" s="24" t="s">
        <v>626</v>
      </c>
      <c r="C262" s="26" t="str">
        <f t="shared" si="42"/>
        <v>17</v>
      </c>
      <c r="D262" s="27" t="s">
        <v>563</v>
      </c>
      <c r="E262" s="26" t="str">
        <f t="shared" si="47"/>
        <v>2</v>
      </c>
      <c r="F262" s="27" t="str">
        <f t="shared" si="49"/>
        <v>DE LA ADMINISTRACION NACIONAL</v>
      </c>
      <c r="G262" s="26" t="str">
        <f t="shared" si="48"/>
        <v>2</v>
      </c>
      <c r="H262" s="27" t="str">
        <f t="shared" si="51"/>
        <v>De Organismos Descentralizados Nacionales</v>
      </c>
      <c r="I262" s="27" t="str">
        <f t="shared" si="44"/>
        <v>003</v>
      </c>
      <c r="J262" s="27" t="str">
        <f t="shared" si="57"/>
        <v>Dirección Nacional de Vialidad</v>
      </c>
      <c r="K262" s="30" t="s">
        <v>627</v>
      </c>
      <c r="L262" s="28" t="str">
        <f t="shared" si="46"/>
        <v>17.2.2.003</v>
      </c>
      <c r="M262" s="29" t="s">
        <v>626</v>
      </c>
    </row>
    <row r="263" spans="1:13" ht="15.75">
      <c r="A263" s="23" t="str">
        <f t="shared" si="45"/>
        <v>17.2.2.099</v>
      </c>
      <c r="B263" s="24" t="s">
        <v>628</v>
      </c>
      <c r="C263" s="26" t="str">
        <f t="shared" si="42"/>
        <v>17</v>
      </c>
      <c r="D263" s="27" t="s">
        <v>563</v>
      </c>
      <c r="E263" s="26" t="str">
        <f t="shared" si="47"/>
        <v>2</v>
      </c>
      <c r="F263" s="27" t="str">
        <f t="shared" si="49"/>
        <v>DE LA ADMINISTRACION NACIONAL</v>
      </c>
      <c r="G263" s="26" t="str">
        <f t="shared" si="48"/>
        <v>2</v>
      </c>
      <c r="H263" s="27" t="str">
        <f t="shared" si="51"/>
        <v>De Organismos Descentralizados Nacionales</v>
      </c>
      <c r="I263" s="27" t="str">
        <f t="shared" si="44"/>
        <v>099</v>
      </c>
      <c r="J263" s="27" t="str">
        <f t="shared" si="57"/>
        <v>De Otros Organismos Descentralizados de Administración Nacio</v>
      </c>
      <c r="K263" s="30" t="s">
        <v>629</v>
      </c>
      <c r="L263" s="28" t="str">
        <f t="shared" si="46"/>
        <v>17.2.2.099</v>
      </c>
      <c r="M263" s="29" t="s">
        <v>628</v>
      </c>
    </row>
    <row r="264" spans="1:13" ht="15.75">
      <c r="A264" s="23" t="str">
        <f t="shared" si="45"/>
        <v>17.2.3.000</v>
      </c>
      <c r="B264" s="24" t="s">
        <v>630</v>
      </c>
      <c r="C264" s="26" t="str">
        <f t="shared" ref="C264:C327" si="59">+LEFT(K264,2)</f>
        <v>17</v>
      </c>
      <c r="D264" s="27" t="s">
        <v>563</v>
      </c>
      <c r="E264" s="26" t="str">
        <f t="shared" si="47"/>
        <v>2</v>
      </c>
      <c r="F264" s="27" t="str">
        <f t="shared" si="49"/>
        <v>DE LA ADMINISTRACION NACIONAL</v>
      </c>
      <c r="G264" s="26" t="str">
        <f t="shared" si="48"/>
        <v>3</v>
      </c>
      <c r="H264" s="27" t="str">
        <f t="shared" si="51"/>
        <v>De Seguridad Social Nacional</v>
      </c>
      <c r="I264" s="27" t="str">
        <f t="shared" si="44"/>
        <v>000</v>
      </c>
      <c r="J264" s="27" t="str">
        <f t="shared" si="57"/>
        <v/>
      </c>
      <c r="K264" s="30" t="s">
        <v>631</v>
      </c>
      <c r="L264" s="28" t="str">
        <f t="shared" si="46"/>
        <v>17.2.3.000</v>
      </c>
      <c r="M264" s="29" t="s">
        <v>630</v>
      </c>
    </row>
    <row r="265" spans="1:13" ht="15.75">
      <c r="A265" s="23" t="str">
        <f t="shared" si="45"/>
        <v>17.2.7.000</v>
      </c>
      <c r="B265" s="24" t="s">
        <v>632</v>
      </c>
      <c r="C265" s="26" t="str">
        <f t="shared" si="59"/>
        <v>17</v>
      </c>
      <c r="D265" s="27" t="s">
        <v>563</v>
      </c>
      <c r="E265" s="26" t="str">
        <f t="shared" si="47"/>
        <v>2</v>
      </c>
      <c r="F265" s="27" t="str">
        <f t="shared" si="49"/>
        <v>DE LA ADMINISTRACION NACIONAL</v>
      </c>
      <c r="G265" s="26" t="str">
        <f t="shared" si="48"/>
        <v>7</v>
      </c>
      <c r="H265" s="27" t="str">
        <f t="shared" si="51"/>
        <v>De Otras Instituciones Públicas Nacionales</v>
      </c>
      <c r="I265" s="27" t="str">
        <f t="shared" si="44"/>
        <v>000</v>
      </c>
      <c r="J265" s="27" t="str">
        <f t="shared" si="57"/>
        <v/>
      </c>
      <c r="K265" s="30" t="s">
        <v>633</v>
      </c>
      <c r="L265" s="28" t="str">
        <f t="shared" si="46"/>
        <v>17.2.7.000</v>
      </c>
      <c r="M265" s="29" t="s">
        <v>632</v>
      </c>
    </row>
    <row r="266" spans="1:13" ht="15.75">
      <c r="A266" s="23" t="str">
        <f t="shared" ref="A266:A330" si="60">+CONCATENATE(C266,".",E266,".",G266,".",I266)</f>
        <v>17.3.0.000</v>
      </c>
      <c r="B266" s="24" t="s">
        <v>634</v>
      </c>
      <c r="C266" s="26" t="str">
        <f t="shared" si="59"/>
        <v>17</v>
      </c>
      <c r="D266" s="27" t="s">
        <v>563</v>
      </c>
      <c r="E266" s="26" t="str">
        <f t="shared" si="47"/>
        <v>3</v>
      </c>
      <c r="F266" s="27" t="str">
        <f t="shared" si="49"/>
        <v>DE INSTITUCIONES FINANCIERAS NACIONALES</v>
      </c>
      <c r="G266" s="26" t="str">
        <f t="shared" si="48"/>
        <v>0</v>
      </c>
      <c r="H266" s="27" t="str">
        <f t="shared" si="51"/>
        <v/>
      </c>
      <c r="I266" s="27" t="str">
        <f t="shared" si="44"/>
        <v>000</v>
      </c>
      <c r="J266" s="27"/>
      <c r="K266" s="31" t="s">
        <v>635</v>
      </c>
      <c r="L266" s="28" t="str">
        <f t="shared" si="46"/>
        <v>17.3.0.000</v>
      </c>
      <c r="M266" s="29" t="s">
        <v>634</v>
      </c>
    </row>
    <row r="267" spans="1:13" ht="15.75">
      <c r="A267" s="23" t="str">
        <f t="shared" si="60"/>
        <v>17.3.1.000</v>
      </c>
      <c r="B267" s="24" t="s">
        <v>636</v>
      </c>
      <c r="C267" s="26" t="str">
        <f t="shared" si="59"/>
        <v>17</v>
      </c>
      <c r="D267" s="27" t="s">
        <v>563</v>
      </c>
      <c r="E267" s="26" t="str">
        <f t="shared" si="47"/>
        <v>3</v>
      </c>
      <c r="F267" s="27" t="str">
        <f t="shared" si="49"/>
        <v>DE INSTITUCIONES FINANCIERAS NACIONALES</v>
      </c>
      <c r="G267" s="26" t="str">
        <f t="shared" si="48"/>
        <v>1</v>
      </c>
      <c r="H267" s="27" t="str">
        <f t="shared" si="51"/>
        <v>0 De instituciones públicas financieras nacionales</v>
      </c>
      <c r="I267" s="27" t="s">
        <v>637</v>
      </c>
      <c r="J267" s="27" t="str">
        <f>IF(I267="000","",MID($K267,12,60))</f>
        <v/>
      </c>
      <c r="K267" s="30" t="s">
        <v>638</v>
      </c>
      <c r="L267" s="28" t="str">
        <f t="shared" si="46"/>
        <v>17.3.1.000</v>
      </c>
      <c r="M267" s="29" t="s">
        <v>636</v>
      </c>
    </row>
    <row r="268" spans="1:13" ht="15.75">
      <c r="A268" s="23" t="str">
        <f t="shared" si="60"/>
        <v>17.4.0.000</v>
      </c>
      <c r="B268" s="24" t="s">
        <v>639</v>
      </c>
      <c r="C268" s="26" t="str">
        <f t="shared" si="59"/>
        <v>17</v>
      </c>
      <c r="D268" s="27" t="s">
        <v>563</v>
      </c>
      <c r="E268" s="26" t="str">
        <f t="shared" si="47"/>
        <v>4</v>
      </c>
      <c r="F268" s="27" t="str">
        <f t="shared" ref="F268:F331" si="61">IF(E268="0","",IF(E268=E267,F267,MID($K268,12,60)))</f>
        <v>0 DE INSTITUCIONES PÚBLICAS NO FINANCIERAS</v>
      </c>
      <c r="G268" s="26" t="str">
        <f t="shared" si="48"/>
        <v>0</v>
      </c>
      <c r="H268" s="27" t="str">
        <f t="shared" si="51"/>
        <v/>
      </c>
      <c r="I268" s="27" t="s">
        <v>637</v>
      </c>
      <c r="J268" s="27"/>
      <c r="K268" s="31" t="s">
        <v>640</v>
      </c>
      <c r="L268" s="28" t="str">
        <f t="shared" si="46"/>
        <v>17.4.0.000</v>
      </c>
      <c r="M268" s="29" t="s">
        <v>639</v>
      </c>
    </row>
    <row r="269" spans="1:13" ht="15.75">
      <c r="A269" s="23" t="str">
        <f t="shared" si="60"/>
        <v>17.4.1.000</v>
      </c>
      <c r="B269" s="24" t="s">
        <v>641</v>
      </c>
      <c r="C269" s="26" t="str">
        <f t="shared" si="59"/>
        <v>17</v>
      </c>
      <c r="D269" s="27" t="s">
        <v>563</v>
      </c>
      <c r="E269" s="26" t="str">
        <f t="shared" si="47"/>
        <v>4</v>
      </c>
      <c r="F269" s="27" t="str">
        <f t="shared" si="61"/>
        <v>0 DE INSTITUCIONES PÚBLICAS NO FINANCIERAS</v>
      </c>
      <c r="G269" s="26" t="str">
        <f t="shared" si="48"/>
        <v>1</v>
      </c>
      <c r="H269" s="27" t="str">
        <f t="shared" si="51"/>
        <v>0 De empresas públicas no financieras</v>
      </c>
      <c r="I269" s="27" t="s">
        <v>637</v>
      </c>
      <c r="J269" s="27" t="str">
        <f t="shared" ref="J269:J271" si="62">IF(I269="000","",MID($K269,12,60))</f>
        <v/>
      </c>
      <c r="K269" s="30" t="s">
        <v>642</v>
      </c>
      <c r="L269" s="28" t="str">
        <f t="shared" ref="L269:L333" si="63">+CONCATENATE(C269,".",E269,".",G269,".",I269)</f>
        <v>17.4.1.000</v>
      </c>
      <c r="M269" s="29" t="s">
        <v>641</v>
      </c>
    </row>
    <row r="270" spans="1:13" ht="15.75">
      <c r="A270" s="23" t="str">
        <f t="shared" si="60"/>
        <v>17.4.2.000</v>
      </c>
      <c r="B270" s="24" t="s">
        <v>643</v>
      </c>
      <c r="C270" s="26" t="str">
        <f t="shared" si="59"/>
        <v>17</v>
      </c>
      <c r="D270" s="27" t="s">
        <v>563</v>
      </c>
      <c r="E270" s="26" t="str">
        <f t="shared" ref="E270:E334" si="64">+MID(K270,4,1)</f>
        <v>4</v>
      </c>
      <c r="F270" s="27" t="str">
        <f t="shared" si="61"/>
        <v>0 DE INSTITUCIONES PÚBLICAS NO FINANCIERAS</v>
      </c>
      <c r="G270" s="26" t="str">
        <f t="shared" ref="G270:G334" si="65">+MID(K270,6,1)</f>
        <v>2</v>
      </c>
      <c r="H270" s="27" t="str">
        <f t="shared" si="51"/>
        <v>0 De empresas públicas multinacionales</v>
      </c>
      <c r="I270" s="27" t="s">
        <v>637</v>
      </c>
      <c r="J270" s="27" t="str">
        <f t="shared" si="62"/>
        <v/>
      </c>
      <c r="K270" s="30" t="s">
        <v>644</v>
      </c>
      <c r="L270" s="28" t="str">
        <f t="shared" si="63"/>
        <v>17.4.2.000</v>
      </c>
      <c r="M270" s="29" t="s">
        <v>643</v>
      </c>
    </row>
    <row r="271" spans="1:13" ht="15.75">
      <c r="A271" s="23" t="str">
        <f t="shared" si="60"/>
        <v>17.4.9.000</v>
      </c>
      <c r="B271" s="24" t="s">
        <v>645</v>
      </c>
      <c r="C271" s="26" t="str">
        <f t="shared" si="59"/>
        <v>17</v>
      </c>
      <c r="D271" s="27" t="s">
        <v>563</v>
      </c>
      <c r="E271" s="26" t="str">
        <f t="shared" si="64"/>
        <v>4</v>
      </c>
      <c r="F271" s="27" t="str">
        <f t="shared" si="61"/>
        <v>0 DE INSTITUCIONES PÚBLICAS NO FINANCIERAS</v>
      </c>
      <c r="G271" s="26" t="str">
        <f t="shared" si="65"/>
        <v>9</v>
      </c>
      <c r="H271" s="27" t="str">
        <f t="shared" si="51"/>
        <v>De fondos fiduciarios y otros entes del sector público no fi</v>
      </c>
      <c r="I271" s="27" t="str">
        <f t="shared" ref="I271:I334" si="66">+MID($K271,8,3)</f>
        <v>000</v>
      </c>
      <c r="J271" s="27" t="str">
        <f t="shared" si="62"/>
        <v/>
      </c>
      <c r="K271" s="30" t="s">
        <v>646</v>
      </c>
      <c r="L271" s="28" t="str">
        <f t="shared" si="63"/>
        <v>17.4.9.000</v>
      </c>
      <c r="M271" s="29" t="s">
        <v>645</v>
      </c>
    </row>
    <row r="272" spans="1:13" ht="15.75">
      <c r="A272" s="23" t="str">
        <f t="shared" si="60"/>
        <v>17.5.0.000</v>
      </c>
      <c r="B272" s="24" t="s">
        <v>647</v>
      </c>
      <c r="C272" s="26" t="str">
        <f t="shared" si="59"/>
        <v>17</v>
      </c>
      <c r="D272" s="27" t="s">
        <v>563</v>
      </c>
      <c r="E272" s="26" t="str">
        <f t="shared" si="64"/>
        <v>5</v>
      </c>
      <c r="F272" s="27" t="str">
        <f t="shared" si="61"/>
        <v>DE GOBIERNOS E INSTITUCIONES PROVINCIALES Y MUNICIPALES</v>
      </c>
      <c r="G272" s="26" t="str">
        <f t="shared" si="65"/>
        <v>0</v>
      </c>
      <c r="H272" s="27" t="str">
        <f t="shared" si="51"/>
        <v/>
      </c>
      <c r="I272" s="27" t="str">
        <f t="shared" si="66"/>
        <v>000</v>
      </c>
      <c r="J272" s="27"/>
      <c r="K272" s="31" t="s">
        <v>648</v>
      </c>
      <c r="L272" s="28" t="str">
        <f t="shared" si="63"/>
        <v>17.5.0.000</v>
      </c>
      <c r="M272" s="29" t="s">
        <v>647</v>
      </c>
    </row>
    <row r="273" spans="1:13" ht="15.75">
      <c r="A273" s="23" t="str">
        <f t="shared" si="60"/>
        <v>17.5.1.000</v>
      </c>
      <c r="B273" s="24" t="s">
        <v>649</v>
      </c>
      <c r="C273" s="26" t="str">
        <f t="shared" si="59"/>
        <v>17</v>
      </c>
      <c r="D273" s="27" t="s">
        <v>563</v>
      </c>
      <c r="E273" s="26" t="str">
        <f t="shared" si="64"/>
        <v>5</v>
      </c>
      <c r="F273" s="27" t="str">
        <f t="shared" si="61"/>
        <v>DE GOBIERNOS E INSTITUCIONES PROVINCIALES Y MUNICIPALES</v>
      </c>
      <c r="G273" s="26" t="str">
        <f t="shared" si="65"/>
        <v>1</v>
      </c>
      <c r="H273" s="27" t="str">
        <f t="shared" si="51"/>
        <v>De gobiernos provinciales</v>
      </c>
      <c r="I273" s="27" t="str">
        <f t="shared" si="66"/>
        <v>000</v>
      </c>
      <c r="J273" s="27" t="str">
        <f t="shared" ref="J273:J280" si="67">IF(I273="000","",MID($K273,12,60))</f>
        <v/>
      </c>
      <c r="K273" s="30" t="s">
        <v>650</v>
      </c>
      <c r="L273" s="28" t="str">
        <f t="shared" si="63"/>
        <v>17.5.1.000</v>
      </c>
      <c r="M273" s="29" t="s">
        <v>649</v>
      </c>
    </row>
    <row r="274" spans="1:13" ht="15.75">
      <c r="A274" s="23" t="str">
        <f t="shared" si="60"/>
        <v>17.5.2.000</v>
      </c>
      <c r="B274" s="24" t="s">
        <v>651</v>
      </c>
      <c r="C274" s="26" t="str">
        <f t="shared" si="59"/>
        <v>17</v>
      </c>
      <c r="D274" s="27" t="s">
        <v>563</v>
      </c>
      <c r="E274" s="26" t="str">
        <f t="shared" si="64"/>
        <v>5</v>
      </c>
      <c r="F274" s="27" t="str">
        <f t="shared" si="61"/>
        <v>DE GOBIERNOS E INSTITUCIONES PROVINCIALES Y MUNICIPALES</v>
      </c>
      <c r="G274" s="26" t="str">
        <f t="shared" si="65"/>
        <v>2</v>
      </c>
      <c r="H274" s="27" t="str">
        <f t="shared" ref="H274:H337" si="68">IF(G274="0","",IF(G274=G273,H273,MID($K274,12,60)))</f>
        <v>De instituciones públicas financieras provinciales</v>
      </c>
      <c r="I274" s="27" t="str">
        <f t="shared" si="66"/>
        <v>000</v>
      </c>
      <c r="J274" s="27" t="str">
        <f t="shared" si="67"/>
        <v/>
      </c>
      <c r="K274" s="30" t="s">
        <v>652</v>
      </c>
      <c r="L274" s="28" t="str">
        <f t="shared" si="63"/>
        <v>17.5.2.000</v>
      </c>
      <c r="M274" s="29" t="s">
        <v>651</v>
      </c>
    </row>
    <row r="275" spans="1:13" ht="15.75">
      <c r="A275" s="23" t="str">
        <f t="shared" si="60"/>
        <v>17.5.3.000</v>
      </c>
      <c r="B275" s="24" t="s">
        <v>653</v>
      </c>
      <c r="C275" s="26" t="str">
        <f t="shared" si="59"/>
        <v>17</v>
      </c>
      <c r="D275" s="27" t="s">
        <v>563</v>
      </c>
      <c r="E275" s="26" t="str">
        <f t="shared" si="64"/>
        <v>5</v>
      </c>
      <c r="F275" s="27" t="str">
        <f t="shared" si="61"/>
        <v>DE GOBIERNOS E INSTITUCIONES PROVINCIALES Y MUNICIPALES</v>
      </c>
      <c r="G275" s="26" t="str">
        <f t="shared" si="65"/>
        <v>3</v>
      </c>
      <c r="H275" s="27" t="str">
        <f t="shared" si="68"/>
        <v>De empresas públicas no financieras provinciales</v>
      </c>
      <c r="I275" s="27" t="str">
        <f t="shared" si="66"/>
        <v>000</v>
      </c>
      <c r="J275" s="27" t="str">
        <f t="shared" si="67"/>
        <v/>
      </c>
      <c r="K275" s="30" t="s">
        <v>654</v>
      </c>
      <c r="L275" s="28" t="str">
        <f t="shared" si="63"/>
        <v>17.5.3.000</v>
      </c>
      <c r="M275" s="29" t="s">
        <v>653</v>
      </c>
    </row>
    <row r="276" spans="1:13" ht="15.75">
      <c r="A276" s="23" t="str">
        <f t="shared" si="60"/>
        <v>17.5.4.000</v>
      </c>
      <c r="B276" s="24" t="s">
        <v>655</v>
      </c>
      <c r="C276" s="26" t="str">
        <f t="shared" si="59"/>
        <v>17</v>
      </c>
      <c r="D276" s="27" t="s">
        <v>563</v>
      </c>
      <c r="E276" s="26" t="str">
        <f t="shared" si="64"/>
        <v>5</v>
      </c>
      <c r="F276" s="27" t="str">
        <f t="shared" si="61"/>
        <v>DE GOBIERNOS E INSTITUCIONES PROVINCIALES Y MUNICIPALES</v>
      </c>
      <c r="G276" s="26" t="str">
        <f t="shared" si="65"/>
        <v>4</v>
      </c>
      <c r="H276" s="27" t="str">
        <f t="shared" si="68"/>
        <v>De otras instituciones públicas provinciales</v>
      </c>
      <c r="I276" s="27" t="str">
        <f t="shared" si="66"/>
        <v>000</v>
      </c>
      <c r="J276" s="27" t="str">
        <f t="shared" si="67"/>
        <v/>
      </c>
      <c r="K276" s="30" t="s">
        <v>656</v>
      </c>
      <c r="L276" s="28" t="str">
        <f t="shared" si="63"/>
        <v>17.5.4.000</v>
      </c>
      <c r="M276" s="29" t="s">
        <v>655</v>
      </c>
    </row>
    <row r="277" spans="1:13" ht="15.75">
      <c r="A277" s="23" t="str">
        <f t="shared" si="60"/>
        <v>17.5.6.000</v>
      </c>
      <c r="B277" s="24" t="s">
        <v>657</v>
      </c>
      <c r="C277" s="26" t="str">
        <f t="shared" si="59"/>
        <v>17</v>
      </c>
      <c r="D277" s="27" t="s">
        <v>563</v>
      </c>
      <c r="E277" s="26" t="str">
        <f t="shared" si="64"/>
        <v>5</v>
      </c>
      <c r="F277" s="27" t="str">
        <f t="shared" si="61"/>
        <v>DE GOBIERNOS E INSTITUCIONES PROVINCIALES Y MUNICIPALES</v>
      </c>
      <c r="G277" s="26" t="str">
        <f t="shared" si="65"/>
        <v>6</v>
      </c>
      <c r="H277" s="27" t="str">
        <f t="shared" si="68"/>
        <v>De gobiernos municipales</v>
      </c>
      <c r="I277" s="27" t="str">
        <f t="shared" si="66"/>
        <v>000</v>
      </c>
      <c r="J277" s="27" t="str">
        <f t="shared" si="67"/>
        <v/>
      </c>
      <c r="K277" s="30" t="s">
        <v>658</v>
      </c>
      <c r="L277" s="28" t="str">
        <f t="shared" si="63"/>
        <v>17.5.6.000</v>
      </c>
      <c r="M277" s="29" t="s">
        <v>657</v>
      </c>
    </row>
    <row r="278" spans="1:13" ht="15.75">
      <c r="A278" s="23" t="str">
        <f t="shared" si="60"/>
        <v>17.5.7.000</v>
      </c>
      <c r="B278" s="24" t="s">
        <v>659</v>
      </c>
      <c r="C278" s="26" t="str">
        <f t="shared" si="59"/>
        <v>17</v>
      </c>
      <c r="D278" s="27" t="s">
        <v>563</v>
      </c>
      <c r="E278" s="26" t="str">
        <f t="shared" si="64"/>
        <v>5</v>
      </c>
      <c r="F278" s="27" t="str">
        <f t="shared" si="61"/>
        <v>DE GOBIERNOS E INSTITUCIONES PROVINCIALES Y MUNICIPALES</v>
      </c>
      <c r="G278" s="26" t="str">
        <f t="shared" si="65"/>
        <v>7</v>
      </c>
      <c r="H278" s="27" t="str">
        <f t="shared" si="68"/>
        <v>De instituciones públicas financieras municipales</v>
      </c>
      <c r="I278" s="27" t="str">
        <f t="shared" si="66"/>
        <v>000</v>
      </c>
      <c r="J278" s="27" t="str">
        <f t="shared" si="67"/>
        <v/>
      </c>
      <c r="K278" s="30" t="s">
        <v>660</v>
      </c>
      <c r="L278" s="28" t="str">
        <f t="shared" si="63"/>
        <v>17.5.7.000</v>
      </c>
      <c r="M278" s="29" t="s">
        <v>659</v>
      </c>
    </row>
    <row r="279" spans="1:13" ht="15.75">
      <c r="A279" s="23" t="str">
        <f t="shared" si="60"/>
        <v>17.5.8.000</v>
      </c>
      <c r="B279" s="24" t="s">
        <v>661</v>
      </c>
      <c r="C279" s="26" t="str">
        <f t="shared" si="59"/>
        <v>17</v>
      </c>
      <c r="D279" s="27" t="s">
        <v>563</v>
      </c>
      <c r="E279" s="26" t="str">
        <f t="shared" si="64"/>
        <v>5</v>
      </c>
      <c r="F279" s="27" t="str">
        <f t="shared" si="61"/>
        <v>DE GOBIERNOS E INSTITUCIONES PROVINCIALES Y MUNICIPALES</v>
      </c>
      <c r="G279" s="26" t="str">
        <f t="shared" si="65"/>
        <v>8</v>
      </c>
      <c r="H279" s="27" t="str">
        <f t="shared" si="68"/>
        <v>De empresas públicas no financieras municipales</v>
      </c>
      <c r="I279" s="27" t="str">
        <f t="shared" si="66"/>
        <v>000</v>
      </c>
      <c r="J279" s="27" t="str">
        <f t="shared" si="67"/>
        <v/>
      </c>
      <c r="K279" s="30" t="s">
        <v>662</v>
      </c>
      <c r="L279" s="28" t="str">
        <f t="shared" si="63"/>
        <v>17.5.8.000</v>
      </c>
      <c r="M279" s="29" t="s">
        <v>661</v>
      </c>
    </row>
    <row r="280" spans="1:13" ht="15.75">
      <c r="A280" s="23" t="str">
        <f t="shared" si="60"/>
        <v>17.5.9.000</v>
      </c>
      <c r="B280" s="24" t="s">
        <v>663</v>
      </c>
      <c r="C280" s="26" t="str">
        <f t="shared" si="59"/>
        <v>17</v>
      </c>
      <c r="D280" s="27" t="s">
        <v>563</v>
      </c>
      <c r="E280" s="26" t="str">
        <f t="shared" si="64"/>
        <v>5</v>
      </c>
      <c r="F280" s="27" t="str">
        <f t="shared" si="61"/>
        <v>DE GOBIERNOS E INSTITUCIONES PROVINCIALES Y MUNICIPALES</v>
      </c>
      <c r="G280" s="26" t="str">
        <f t="shared" si="65"/>
        <v>9</v>
      </c>
      <c r="H280" s="27" t="str">
        <f t="shared" si="68"/>
        <v>De otras instituciones públicas municipales</v>
      </c>
      <c r="I280" s="27" t="str">
        <f t="shared" si="66"/>
        <v>000</v>
      </c>
      <c r="J280" s="27" t="str">
        <f t="shared" si="67"/>
        <v/>
      </c>
      <c r="K280" s="30" t="s">
        <v>664</v>
      </c>
      <c r="L280" s="28" t="str">
        <f t="shared" si="63"/>
        <v>17.5.9.000</v>
      </c>
      <c r="M280" s="29" t="s">
        <v>663</v>
      </c>
    </row>
    <row r="281" spans="1:13" ht="15.75">
      <c r="A281" s="23" t="str">
        <f t="shared" si="60"/>
        <v>17.6.0.000</v>
      </c>
      <c r="B281" s="24" t="s">
        <v>665</v>
      </c>
      <c r="C281" s="26" t="str">
        <f t="shared" si="59"/>
        <v>17</v>
      </c>
      <c r="D281" s="27" t="s">
        <v>563</v>
      </c>
      <c r="E281" s="26" t="str">
        <f t="shared" si="64"/>
        <v>6</v>
      </c>
      <c r="F281" s="27" t="str">
        <f t="shared" si="61"/>
        <v>DEL SECTOR EXTERNO</v>
      </c>
      <c r="G281" s="26" t="str">
        <f t="shared" si="65"/>
        <v>0</v>
      </c>
      <c r="H281" s="27" t="str">
        <f t="shared" si="68"/>
        <v/>
      </c>
      <c r="I281" s="27" t="str">
        <f t="shared" si="66"/>
        <v>000</v>
      </c>
      <c r="J281" s="27"/>
      <c r="K281" s="31" t="s">
        <v>666</v>
      </c>
      <c r="L281" s="28" t="str">
        <f t="shared" si="63"/>
        <v>17.6.0.000</v>
      </c>
      <c r="M281" s="29" t="s">
        <v>665</v>
      </c>
    </row>
    <row r="282" spans="1:13" ht="15.75">
      <c r="A282" s="23" t="str">
        <f t="shared" si="60"/>
        <v>17.6.1.000</v>
      </c>
      <c r="B282" s="24" t="s">
        <v>667</v>
      </c>
      <c r="C282" s="26" t="str">
        <f t="shared" si="59"/>
        <v>17</v>
      </c>
      <c r="D282" s="27" t="s">
        <v>563</v>
      </c>
      <c r="E282" s="26" t="str">
        <f t="shared" si="64"/>
        <v>6</v>
      </c>
      <c r="F282" s="27" t="str">
        <f t="shared" si="61"/>
        <v>DEL SECTOR EXTERNO</v>
      </c>
      <c r="G282" s="26" t="str">
        <f t="shared" si="65"/>
        <v>1</v>
      </c>
      <c r="H282" s="27" t="str">
        <f t="shared" si="68"/>
        <v>De gobiernos extranjeros</v>
      </c>
      <c r="I282" s="27" t="str">
        <f t="shared" si="66"/>
        <v>000</v>
      </c>
      <c r="J282" s="27" t="str">
        <f t="shared" ref="J282:J284" si="69">IF(I282="000","",MID($K282,12,60))</f>
        <v/>
      </c>
      <c r="K282" s="30" t="s">
        <v>668</v>
      </c>
      <c r="L282" s="28" t="str">
        <f t="shared" si="63"/>
        <v>17.6.1.000</v>
      </c>
      <c r="M282" s="29" t="s">
        <v>667</v>
      </c>
    </row>
    <row r="283" spans="1:13" ht="15.75">
      <c r="A283" s="23" t="str">
        <f t="shared" si="60"/>
        <v>17.6.2.000</v>
      </c>
      <c r="B283" s="24" t="s">
        <v>669</v>
      </c>
      <c r="C283" s="26" t="str">
        <f t="shared" si="59"/>
        <v>17</v>
      </c>
      <c r="D283" s="27" t="s">
        <v>563</v>
      </c>
      <c r="E283" s="26" t="str">
        <f t="shared" si="64"/>
        <v>6</v>
      </c>
      <c r="F283" s="27" t="str">
        <f t="shared" si="61"/>
        <v>DEL SECTOR EXTERNO</v>
      </c>
      <c r="G283" s="26" t="str">
        <f t="shared" si="65"/>
        <v>2</v>
      </c>
      <c r="H283" s="27" t="str">
        <f t="shared" si="68"/>
        <v>De organismos internacionales</v>
      </c>
      <c r="I283" s="27" t="str">
        <f t="shared" si="66"/>
        <v>000</v>
      </c>
      <c r="J283" s="27" t="str">
        <f t="shared" si="69"/>
        <v/>
      </c>
      <c r="K283" s="30" t="s">
        <v>670</v>
      </c>
      <c r="L283" s="28" t="str">
        <f t="shared" si="63"/>
        <v>17.6.2.000</v>
      </c>
      <c r="M283" s="29" t="s">
        <v>669</v>
      </c>
    </row>
    <row r="284" spans="1:13" ht="15.75">
      <c r="A284" s="23" t="str">
        <f t="shared" si="60"/>
        <v>17.6.3.000</v>
      </c>
      <c r="B284" s="24" t="s">
        <v>671</v>
      </c>
      <c r="C284" s="26" t="str">
        <f t="shared" si="59"/>
        <v>17</v>
      </c>
      <c r="D284" s="27" t="s">
        <v>563</v>
      </c>
      <c r="E284" s="26" t="str">
        <f t="shared" si="64"/>
        <v>6</v>
      </c>
      <c r="F284" s="27" t="str">
        <f t="shared" si="61"/>
        <v>DEL SECTOR EXTERNO</v>
      </c>
      <c r="G284" s="26" t="str">
        <f t="shared" si="65"/>
        <v>3</v>
      </c>
      <c r="H284" s="27" t="str">
        <f t="shared" si="68"/>
        <v>Del sector privado extranjero</v>
      </c>
      <c r="I284" s="27" t="str">
        <f t="shared" si="66"/>
        <v>000</v>
      </c>
      <c r="J284" s="27" t="str">
        <f t="shared" si="69"/>
        <v/>
      </c>
      <c r="K284" s="30" t="s">
        <v>672</v>
      </c>
      <c r="L284" s="28" t="str">
        <f t="shared" si="63"/>
        <v>17.6.3.000</v>
      </c>
      <c r="M284" s="29" t="s">
        <v>671</v>
      </c>
    </row>
    <row r="285" spans="1:13" customFormat="1" ht="15.75">
      <c r="A285" s="23" t="str">
        <f t="shared" si="60"/>
        <v>21.0.0.000</v>
      </c>
      <c r="B285" s="24" t="s">
        <v>673</v>
      </c>
      <c r="C285" s="25" t="str">
        <f t="shared" si="59"/>
        <v>21</v>
      </c>
      <c r="D285" s="25" t="s">
        <v>673</v>
      </c>
      <c r="E285" s="26" t="str">
        <f t="shared" si="64"/>
        <v>0</v>
      </c>
      <c r="F285" s="27" t="str">
        <f t="shared" si="61"/>
        <v/>
      </c>
      <c r="G285" s="26" t="str">
        <f t="shared" si="65"/>
        <v>0</v>
      </c>
      <c r="H285" s="27" t="str">
        <f t="shared" si="68"/>
        <v/>
      </c>
      <c r="I285" s="27" t="str">
        <f t="shared" si="66"/>
        <v>000</v>
      </c>
      <c r="J285" s="46"/>
      <c r="K285" s="28" t="s">
        <v>674</v>
      </c>
      <c r="L285" s="28" t="str">
        <f t="shared" si="63"/>
        <v>21.0.0.000</v>
      </c>
      <c r="M285" s="29" t="s">
        <v>673</v>
      </c>
    </row>
    <row r="286" spans="1:13" ht="15.75">
      <c r="A286" s="23" t="str">
        <f t="shared" si="60"/>
        <v>21.1.0.000</v>
      </c>
      <c r="B286" s="24" t="s">
        <v>675</v>
      </c>
      <c r="C286" s="26" t="str">
        <f t="shared" si="59"/>
        <v>21</v>
      </c>
      <c r="D286" s="27" t="s">
        <v>673</v>
      </c>
      <c r="E286" s="26" t="str">
        <f t="shared" si="64"/>
        <v>1</v>
      </c>
      <c r="F286" s="27" t="str">
        <f t="shared" si="61"/>
        <v>VENTA DE ACTIVOS</v>
      </c>
      <c r="G286" s="26" t="str">
        <f t="shared" si="65"/>
        <v>0</v>
      </c>
      <c r="H286" s="27" t="str">
        <f t="shared" si="68"/>
        <v/>
      </c>
      <c r="I286" s="27" t="str">
        <f t="shared" si="66"/>
        <v>000</v>
      </c>
      <c r="J286" s="27"/>
      <c r="K286" s="31" t="s">
        <v>676</v>
      </c>
      <c r="L286" s="28" t="str">
        <f t="shared" si="63"/>
        <v>21.1.0.000</v>
      </c>
      <c r="M286" s="29" t="s">
        <v>675</v>
      </c>
    </row>
    <row r="287" spans="1:13" ht="15.75">
      <c r="A287" s="23" t="str">
        <f t="shared" si="60"/>
        <v>21.1.1.000</v>
      </c>
      <c r="B287" s="24" t="s">
        <v>677</v>
      </c>
      <c r="C287" s="26" t="str">
        <f t="shared" si="59"/>
        <v>21</v>
      </c>
      <c r="D287" s="27" t="s">
        <v>673</v>
      </c>
      <c r="E287" s="26" t="str">
        <f t="shared" si="64"/>
        <v>1</v>
      </c>
      <c r="F287" s="27" t="str">
        <f t="shared" si="61"/>
        <v>VENTA DE ACTIVOS</v>
      </c>
      <c r="G287" s="26" t="str">
        <f t="shared" si="65"/>
        <v>1</v>
      </c>
      <c r="H287" s="27" t="str">
        <f t="shared" si="68"/>
        <v>Venta de tierras y terrenos</v>
      </c>
      <c r="I287" s="27" t="str">
        <f t="shared" si="66"/>
        <v>000</v>
      </c>
      <c r="J287" s="27" t="str">
        <f t="shared" ref="J287:J294" si="70">IF(I287="000","",MID($K287,12,60))</f>
        <v/>
      </c>
      <c r="K287" s="30" t="s">
        <v>678</v>
      </c>
      <c r="L287" s="28" t="str">
        <f t="shared" si="63"/>
        <v>21.1.1.000</v>
      </c>
      <c r="M287" s="29" t="s">
        <v>677</v>
      </c>
    </row>
    <row r="288" spans="1:13" ht="15.75">
      <c r="A288" s="23" t="str">
        <f t="shared" si="60"/>
        <v>21.1.2.000</v>
      </c>
      <c r="B288" s="24" t="s">
        <v>679</v>
      </c>
      <c r="C288" s="26" t="str">
        <f t="shared" si="59"/>
        <v>21</v>
      </c>
      <c r="D288" s="27" t="s">
        <v>673</v>
      </c>
      <c r="E288" s="26" t="str">
        <f t="shared" si="64"/>
        <v>1</v>
      </c>
      <c r="F288" s="27" t="str">
        <f t="shared" si="61"/>
        <v>VENTA DE ACTIVOS</v>
      </c>
      <c r="G288" s="26" t="str">
        <f t="shared" si="65"/>
        <v>2</v>
      </c>
      <c r="H288" s="27" t="str">
        <f t="shared" si="68"/>
        <v>Venta de edificios e instalaciones</v>
      </c>
      <c r="I288" s="27" t="str">
        <f t="shared" si="66"/>
        <v>000</v>
      </c>
      <c r="J288" s="27" t="str">
        <f t="shared" si="70"/>
        <v/>
      </c>
      <c r="K288" s="30" t="s">
        <v>680</v>
      </c>
      <c r="L288" s="28" t="str">
        <f t="shared" si="63"/>
        <v>21.1.2.000</v>
      </c>
      <c r="M288" s="29" t="s">
        <v>679</v>
      </c>
    </row>
    <row r="289" spans="1:13" ht="15.75">
      <c r="A289" s="23" t="str">
        <f t="shared" si="60"/>
        <v>21.1.3.000</v>
      </c>
      <c r="B289" s="24" t="s">
        <v>681</v>
      </c>
      <c r="C289" s="26" t="str">
        <f t="shared" si="59"/>
        <v>21</v>
      </c>
      <c r="D289" s="27" t="s">
        <v>673</v>
      </c>
      <c r="E289" s="26" t="str">
        <f t="shared" si="64"/>
        <v>1</v>
      </c>
      <c r="F289" s="27" t="str">
        <f t="shared" si="61"/>
        <v>VENTA DE ACTIVOS</v>
      </c>
      <c r="G289" s="26" t="str">
        <f t="shared" si="65"/>
        <v>3</v>
      </c>
      <c r="H289" s="27" t="str">
        <f t="shared" si="68"/>
        <v>Venta de maquinarias y equipos</v>
      </c>
      <c r="I289" s="27" t="str">
        <f t="shared" si="66"/>
        <v>000</v>
      </c>
      <c r="J289" s="27" t="str">
        <f t="shared" si="70"/>
        <v/>
      </c>
      <c r="K289" s="30" t="s">
        <v>682</v>
      </c>
      <c r="L289" s="28" t="str">
        <f t="shared" si="63"/>
        <v>21.1.3.000</v>
      </c>
      <c r="M289" s="29" t="s">
        <v>681</v>
      </c>
    </row>
    <row r="290" spans="1:13" s="37" customFormat="1" ht="15.75">
      <c r="A290" s="32" t="str">
        <f t="shared" si="60"/>
        <v>21.1.4.000</v>
      </c>
      <c r="B290" s="33" t="s">
        <v>683</v>
      </c>
      <c r="C290" s="34" t="str">
        <f t="shared" si="59"/>
        <v>21</v>
      </c>
      <c r="D290" s="35" t="s">
        <v>673</v>
      </c>
      <c r="E290" s="34" t="str">
        <f t="shared" si="64"/>
        <v>1</v>
      </c>
      <c r="F290" s="35" t="str">
        <f t="shared" si="61"/>
        <v>VENTA DE ACTIVOS</v>
      </c>
      <c r="G290" s="34">
        <v>4</v>
      </c>
      <c r="H290" s="35" t="str">
        <f t="shared" si="68"/>
        <v>Venta de activos intangibles</v>
      </c>
      <c r="I290" s="35" t="str">
        <f t="shared" si="66"/>
        <v>000</v>
      </c>
      <c r="J290" s="35" t="str">
        <f t="shared" si="70"/>
        <v/>
      </c>
      <c r="K290" s="36" t="s">
        <v>684</v>
      </c>
      <c r="L290" s="32" t="str">
        <f t="shared" si="63"/>
        <v>21.1.4.000</v>
      </c>
      <c r="M290" s="33" t="s">
        <v>683</v>
      </c>
    </row>
    <row r="291" spans="1:13" ht="15.75">
      <c r="A291" s="23" t="str">
        <f t="shared" si="60"/>
        <v>21.1.5.000</v>
      </c>
      <c r="B291" s="24" t="s">
        <v>685</v>
      </c>
      <c r="C291" s="26" t="str">
        <f t="shared" si="59"/>
        <v>21</v>
      </c>
      <c r="D291" s="27" t="s">
        <v>673</v>
      </c>
      <c r="E291" s="26" t="str">
        <f t="shared" si="64"/>
        <v>1</v>
      </c>
      <c r="F291" s="35" t="str">
        <f t="shared" si="61"/>
        <v>VENTA DE ACTIVOS</v>
      </c>
      <c r="G291" s="34">
        <v>5</v>
      </c>
      <c r="H291" s="35" t="str">
        <f t="shared" si="68"/>
        <v>Venta de equipos de seguridad</v>
      </c>
      <c r="I291" s="35" t="str">
        <f t="shared" si="66"/>
        <v>000</v>
      </c>
      <c r="J291" s="35" t="str">
        <f t="shared" si="70"/>
        <v/>
      </c>
      <c r="K291" s="30" t="s">
        <v>686</v>
      </c>
      <c r="L291" s="28" t="str">
        <f t="shared" si="63"/>
        <v>21.1.5.000</v>
      </c>
      <c r="M291" s="29" t="s">
        <v>685</v>
      </c>
    </row>
    <row r="292" spans="1:13" ht="15.75">
      <c r="A292" s="23" t="str">
        <f t="shared" si="60"/>
        <v>21.1.6.000</v>
      </c>
      <c r="B292" s="24" t="s">
        <v>687</v>
      </c>
      <c r="C292" s="26" t="str">
        <f t="shared" si="59"/>
        <v>21</v>
      </c>
      <c r="D292" s="27" t="s">
        <v>673</v>
      </c>
      <c r="E292" s="26" t="str">
        <f t="shared" si="64"/>
        <v>1</v>
      </c>
      <c r="F292" s="35" t="str">
        <f t="shared" si="61"/>
        <v>VENTA DE ACTIVOS</v>
      </c>
      <c r="G292" s="34" t="str">
        <f t="shared" si="65"/>
        <v>6</v>
      </c>
      <c r="H292" s="35" t="str">
        <f t="shared" si="68"/>
        <v>Venta de libros, revistas y otros coleccionables</v>
      </c>
      <c r="I292" s="35" t="str">
        <f t="shared" si="66"/>
        <v>000</v>
      </c>
      <c r="J292" s="35" t="str">
        <f t="shared" si="70"/>
        <v/>
      </c>
      <c r="K292" s="30" t="s">
        <v>688</v>
      </c>
      <c r="L292" s="28" t="str">
        <f t="shared" si="63"/>
        <v>21.1.6.000</v>
      </c>
      <c r="M292" s="29" t="s">
        <v>687</v>
      </c>
    </row>
    <row r="293" spans="1:13" s="37" customFormat="1" ht="15.75">
      <c r="A293" s="32" t="str">
        <f t="shared" si="60"/>
        <v>21.1.7.000</v>
      </c>
      <c r="B293" s="33" t="s">
        <v>689</v>
      </c>
      <c r="C293" s="34" t="str">
        <f t="shared" si="59"/>
        <v>21</v>
      </c>
      <c r="D293" s="35" t="s">
        <v>673</v>
      </c>
      <c r="E293" s="34" t="str">
        <f t="shared" si="64"/>
        <v>1</v>
      </c>
      <c r="F293" s="35" t="str">
        <f t="shared" si="61"/>
        <v>VENTA DE ACTIVOS</v>
      </c>
      <c r="G293" s="34" t="str">
        <f t="shared" si="65"/>
        <v>7</v>
      </c>
      <c r="H293" s="35" t="str">
        <f t="shared" si="68"/>
        <v>Venta de semovientes</v>
      </c>
      <c r="I293" s="35" t="str">
        <f t="shared" si="66"/>
        <v>000</v>
      </c>
      <c r="J293" s="35" t="str">
        <f t="shared" si="70"/>
        <v/>
      </c>
      <c r="K293" s="36" t="s">
        <v>690</v>
      </c>
      <c r="L293" s="32" t="str">
        <f t="shared" si="63"/>
        <v>21.1.7.000</v>
      </c>
      <c r="M293" s="33" t="s">
        <v>689</v>
      </c>
    </row>
    <row r="294" spans="1:13" ht="15.75">
      <c r="A294" s="23" t="str">
        <f t="shared" si="60"/>
        <v>21.1.8.000</v>
      </c>
      <c r="B294" s="24" t="s">
        <v>691</v>
      </c>
      <c r="C294" s="26" t="str">
        <f t="shared" si="59"/>
        <v>21</v>
      </c>
      <c r="D294" s="27" t="s">
        <v>673</v>
      </c>
      <c r="E294" s="26" t="str">
        <f t="shared" si="64"/>
        <v>1</v>
      </c>
      <c r="F294" s="27" t="str">
        <f t="shared" si="61"/>
        <v>VENTA DE ACTIVOS</v>
      </c>
      <c r="G294" s="26">
        <v>8</v>
      </c>
      <c r="H294" s="27" t="str">
        <f t="shared" si="68"/>
        <v xml:space="preserve">Venta de otros bienes </v>
      </c>
      <c r="I294" s="27" t="str">
        <f t="shared" si="66"/>
        <v>000</v>
      </c>
      <c r="J294" s="27" t="str">
        <f t="shared" si="70"/>
        <v/>
      </c>
      <c r="K294" s="30" t="s">
        <v>692</v>
      </c>
      <c r="L294" s="28" t="str">
        <f t="shared" si="63"/>
        <v>21.1.8.000</v>
      </c>
      <c r="M294" s="29" t="s">
        <v>691</v>
      </c>
    </row>
    <row r="295" spans="1:13" ht="15.75">
      <c r="A295" s="23" t="str">
        <f t="shared" si="60"/>
        <v>21.3.0.000</v>
      </c>
      <c r="B295" s="24" t="s">
        <v>693</v>
      </c>
      <c r="C295" s="26" t="str">
        <f t="shared" si="59"/>
        <v>21</v>
      </c>
      <c r="D295" s="27" t="s">
        <v>673</v>
      </c>
      <c r="E295" s="26" t="str">
        <f t="shared" si="64"/>
        <v>3</v>
      </c>
      <c r="F295" s="27" t="str">
        <f t="shared" si="61"/>
        <v>INCREMENTO DE LA DEPRECIACION Y AMORTIZACION ACUMULADA</v>
      </c>
      <c r="G295" s="26" t="str">
        <f t="shared" si="65"/>
        <v>0</v>
      </c>
      <c r="H295" s="27" t="str">
        <f t="shared" si="68"/>
        <v/>
      </c>
      <c r="I295" s="27" t="str">
        <f t="shared" si="66"/>
        <v>000</v>
      </c>
      <c r="J295" s="27"/>
      <c r="K295" s="31" t="s">
        <v>694</v>
      </c>
      <c r="L295" s="28" t="str">
        <f t="shared" si="63"/>
        <v>21.3.0.000</v>
      </c>
      <c r="M295" s="29" t="s">
        <v>693</v>
      </c>
    </row>
    <row r="296" spans="1:13" ht="15.75">
      <c r="A296" s="23" t="str">
        <f t="shared" si="60"/>
        <v>21.3.1.000</v>
      </c>
      <c r="B296" s="24" t="s">
        <v>695</v>
      </c>
      <c r="C296" s="26" t="str">
        <f t="shared" si="59"/>
        <v>21</v>
      </c>
      <c r="D296" s="27" t="s">
        <v>673</v>
      </c>
      <c r="E296" s="26" t="str">
        <f t="shared" si="64"/>
        <v>3</v>
      </c>
      <c r="F296" s="27" t="str">
        <f t="shared" si="61"/>
        <v>INCREMENTO DE LA DEPRECIACION Y AMORTIZACION ACUMULADA</v>
      </c>
      <c r="G296" s="26" t="str">
        <f t="shared" si="65"/>
        <v>1</v>
      </c>
      <c r="H296" s="27" t="str">
        <f t="shared" si="68"/>
        <v>Depreciación acumulada</v>
      </c>
      <c r="I296" s="27" t="str">
        <f t="shared" si="66"/>
        <v>000</v>
      </c>
      <c r="J296" s="27" t="str">
        <f t="shared" ref="J296:J297" si="71">IF(I296="000","",MID($K296,12,60))</f>
        <v/>
      </c>
      <c r="K296" s="30" t="s">
        <v>696</v>
      </c>
      <c r="L296" s="28" t="str">
        <f t="shared" si="63"/>
        <v>21.3.1.000</v>
      </c>
      <c r="M296" s="29" t="s">
        <v>695</v>
      </c>
    </row>
    <row r="297" spans="1:13" ht="15.75">
      <c r="A297" s="23" t="str">
        <f t="shared" si="60"/>
        <v>21.3.2.000</v>
      </c>
      <c r="B297" s="24" t="s">
        <v>697</v>
      </c>
      <c r="C297" s="26" t="str">
        <f t="shared" si="59"/>
        <v>21</v>
      </c>
      <c r="D297" s="27" t="s">
        <v>673</v>
      </c>
      <c r="E297" s="26" t="str">
        <f t="shared" si="64"/>
        <v>3</v>
      </c>
      <c r="F297" s="27" t="str">
        <f t="shared" si="61"/>
        <v>INCREMENTO DE LA DEPRECIACION Y AMORTIZACION ACUMULADA</v>
      </c>
      <c r="G297" s="26" t="str">
        <f t="shared" si="65"/>
        <v>2</v>
      </c>
      <c r="H297" s="27" t="str">
        <f t="shared" si="68"/>
        <v>Amortización acumulada</v>
      </c>
      <c r="I297" s="27" t="str">
        <f t="shared" si="66"/>
        <v>000</v>
      </c>
      <c r="J297" s="27" t="str">
        <f t="shared" si="71"/>
        <v/>
      </c>
      <c r="K297" s="30" t="s">
        <v>698</v>
      </c>
      <c r="L297" s="28" t="str">
        <f t="shared" si="63"/>
        <v>21.3.2.000</v>
      </c>
      <c r="M297" s="29" t="s">
        <v>697</v>
      </c>
    </row>
    <row r="298" spans="1:13" customFormat="1" ht="15.75">
      <c r="A298" s="23" t="str">
        <f t="shared" si="60"/>
        <v>22.0.0.000</v>
      </c>
      <c r="B298" s="24" t="s">
        <v>699</v>
      </c>
      <c r="C298" s="25" t="str">
        <f t="shared" si="59"/>
        <v>22</v>
      </c>
      <c r="D298" s="24" t="s">
        <v>699</v>
      </c>
      <c r="E298" s="26" t="str">
        <f t="shared" si="64"/>
        <v>0</v>
      </c>
      <c r="F298" s="27" t="str">
        <f t="shared" si="61"/>
        <v/>
      </c>
      <c r="G298" s="26" t="str">
        <f t="shared" si="65"/>
        <v>0</v>
      </c>
      <c r="H298" s="27" t="str">
        <f t="shared" si="68"/>
        <v/>
      </c>
      <c r="I298" s="27" t="str">
        <f t="shared" si="66"/>
        <v>000</v>
      </c>
      <c r="J298" s="46"/>
      <c r="K298" s="28" t="s">
        <v>700</v>
      </c>
      <c r="L298" s="28" t="str">
        <f t="shared" si="63"/>
        <v>22.0.0.000</v>
      </c>
      <c r="M298" s="29" t="s">
        <v>699</v>
      </c>
    </row>
    <row r="299" spans="1:13" ht="15.75">
      <c r="A299" s="23" t="str">
        <f t="shared" si="60"/>
        <v>22.1.0.000</v>
      </c>
      <c r="B299" s="24" t="s">
        <v>565</v>
      </c>
      <c r="C299" s="26" t="str">
        <f t="shared" si="59"/>
        <v>22</v>
      </c>
      <c r="D299" s="24" t="s">
        <v>699</v>
      </c>
      <c r="E299" s="26" t="str">
        <f t="shared" si="64"/>
        <v>1</v>
      </c>
      <c r="F299" s="27" t="str">
        <f t="shared" si="61"/>
        <v>DEL SECTOR PRIVADO</v>
      </c>
      <c r="G299" s="26" t="str">
        <f t="shared" si="65"/>
        <v>0</v>
      </c>
      <c r="H299" s="27" t="str">
        <f t="shared" si="68"/>
        <v/>
      </c>
      <c r="I299" s="27" t="str">
        <f t="shared" si="66"/>
        <v>000</v>
      </c>
      <c r="J299" s="27"/>
      <c r="K299" s="31" t="s">
        <v>701</v>
      </c>
      <c r="L299" s="28" t="str">
        <f t="shared" si="63"/>
        <v>22.1.0.000</v>
      </c>
      <c r="M299" s="29" t="s">
        <v>565</v>
      </c>
    </row>
    <row r="300" spans="1:13" ht="15.75">
      <c r="A300" s="23" t="str">
        <f t="shared" si="60"/>
        <v>22.1.1.000</v>
      </c>
      <c r="B300" s="24" t="s">
        <v>702</v>
      </c>
      <c r="C300" s="26" t="str">
        <f t="shared" si="59"/>
        <v>22</v>
      </c>
      <c r="D300" s="24" t="s">
        <v>699</v>
      </c>
      <c r="E300" s="26" t="str">
        <f t="shared" si="64"/>
        <v>1</v>
      </c>
      <c r="F300" s="27" t="str">
        <f t="shared" si="61"/>
        <v>DEL SECTOR PRIVADO</v>
      </c>
      <c r="G300" s="26" t="str">
        <f t="shared" si="65"/>
        <v>1</v>
      </c>
      <c r="H300" s="27" t="str">
        <f t="shared" si="68"/>
        <v>De unidades familiares</v>
      </c>
      <c r="I300" s="27" t="str">
        <f t="shared" si="66"/>
        <v>000</v>
      </c>
      <c r="J300" s="27" t="str">
        <f t="shared" ref="J300:J302" si="72">IF(I300="000","",MID($K300,12,60))</f>
        <v/>
      </c>
      <c r="K300" s="30" t="s">
        <v>703</v>
      </c>
      <c r="L300" s="28" t="str">
        <f t="shared" si="63"/>
        <v>22.1.1.000</v>
      </c>
      <c r="M300" s="29" t="s">
        <v>702</v>
      </c>
    </row>
    <row r="301" spans="1:13" ht="15.75">
      <c r="A301" s="23" t="str">
        <f t="shared" si="60"/>
        <v>22.1.2.000</v>
      </c>
      <c r="B301" s="24" t="s">
        <v>704</v>
      </c>
      <c r="C301" s="26" t="str">
        <f t="shared" si="59"/>
        <v>22</v>
      </c>
      <c r="D301" s="24" t="s">
        <v>699</v>
      </c>
      <c r="E301" s="26" t="str">
        <f t="shared" si="64"/>
        <v>1</v>
      </c>
      <c r="F301" s="27" t="str">
        <f t="shared" si="61"/>
        <v>DEL SECTOR PRIVADO</v>
      </c>
      <c r="G301" s="26" t="str">
        <f t="shared" si="65"/>
        <v>2</v>
      </c>
      <c r="H301" s="27" t="str">
        <f t="shared" si="68"/>
        <v>De instituciones privadas sin fines de lucro</v>
      </c>
      <c r="I301" s="27" t="str">
        <f t="shared" si="66"/>
        <v>000</v>
      </c>
      <c r="J301" s="27" t="str">
        <f t="shared" si="72"/>
        <v/>
      </c>
      <c r="K301" s="30" t="s">
        <v>705</v>
      </c>
      <c r="L301" s="28" t="str">
        <f t="shared" si="63"/>
        <v>22.1.2.000</v>
      </c>
      <c r="M301" s="29" t="s">
        <v>704</v>
      </c>
    </row>
    <row r="302" spans="1:13" ht="15.75">
      <c r="A302" s="23" t="str">
        <f t="shared" si="60"/>
        <v>22.1.3.000</v>
      </c>
      <c r="B302" s="24" t="s">
        <v>706</v>
      </c>
      <c r="C302" s="26" t="str">
        <f t="shared" si="59"/>
        <v>22</v>
      </c>
      <c r="D302" s="24" t="s">
        <v>699</v>
      </c>
      <c r="E302" s="26" t="str">
        <f t="shared" si="64"/>
        <v>1</v>
      </c>
      <c r="F302" s="27" t="str">
        <f t="shared" si="61"/>
        <v>DEL SECTOR PRIVADO</v>
      </c>
      <c r="G302" s="26" t="str">
        <f t="shared" si="65"/>
        <v>3</v>
      </c>
      <c r="H302" s="27" t="str">
        <f t="shared" si="68"/>
        <v>De empresas privadas</v>
      </c>
      <c r="I302" s="27" t="str">
        <f t="shared" si="66"/>
        <v>000</v>
      </c>
      <c r="J302" s="27" t="str">
        <f t="shared" si="72"/>
        <v/>
      </c>
      <c r="K302" s="30" t="s">
        <v>707</v>
      </c>
      <c r="L302" s="28" t="str">
        <f t="shared" si="63"/>
        <v>22.1.3.000</v>
      </c>
      <c r="M302" s="29" t="s">
        <v>706</v>
      </c>
    </row>
    <row r="303" spans="1:13" ht="15.75">
      <c r="A303" s="23" t="str">
        <f t="shared" si="60"/>
        <v>22.2.0.000</v>
      </c>
      <c r="B303" s="24" t="s">
        <v>573</v>
      </c>
      <c r="C303" s="26" t="str">
        <f t="shared" si="59"/>
        <v>22</v>
      </c>
      <c r="D303" s="24" t="s">
        <v>699</v>
      </c>
      <c r="E303" s="26" t="str">
        <f t="shared" si="64"/>
        <v>2</v>
      </c>
      <c r="F303" s="27" t="str">
        <f t="shared" si="61"/>
        <v>DE LA ADMINISTRACION NACIONAL</v>
      </c>
      <c r="G303" s="26" t="str">
        <f t="shared" si="65"/>
        <v>0</v>
      </c>
      <c r="H303" s="27" t="str">
        <f t="shared" si="68"/>
        <v/>
      </c>
      <c r="I303" s="27" t="str">
        <f t="shared" si="66"/>
        <v>000</v>
      </c>
      <c r="J303" s="27"/>
      <c r="K303" s="31" t="s">
        <v>708</v>
      </c>
      <c r="L303" s="28" t="str">
        <f t="shared" si="63"/>
        <v>22.2.0.000</v>
      </c>
      <c r="M303" s="29" t="s">
        <v>573</v>
      </c>
    </row>
    <row r="304" spans="1:13" ht="15.75">
      <c r="A304" s="23" t="str">
        <f t="shared" si="60"/>
        <v>22.2.1.000</v>
      </c>
      <c r="B304" s="24" t="s">
        <v>709</v>
      </c>
      <c r="C304" s="26" t="str">
        <f t="shared" si="59"/>
        <v>22</v>
      </c>
      <c r="D304" s="24" t="s">
        <v>699</v>
      </c>
      <c r="E304" s="26" t="str">
        <f t="shared" si="64"/>
        <v>2</v>
      </c>
      <c r="F304" s="27" t="str">
        <f t="shared" si="61"/>
        <v>DE LA ADMINISTRACION NACIONAL</v>
      </c>
      <c r="G304" s="26" t="str">
        <f t="shared" si="65"/>
        <v>1</v>
      </c>
      <c r="H304" s="27" t="str">
        <f t="shared" si="68"/>
        <v>De la Administración Central Nacional</v>
      </c>
      <c r="I304" s="27" t="str">
        <f t="shared" si="66"/>
        <v>000</v>
      </c>
      <c r="J304" s="27" t="str">
        <f t="shared" ref="J304:J331" si="73">IF(I304="000","",MID($K304,12,60))</f>
        <v/>
      </c>
      <c r="K304" s="30" t="s">
        <v>710</v>
      </c>
      <c r="L304" s="28" t="str">
        <f t="shared" si="63"/>
        <v>22.2.1.000</v>
      </c>
      <c r="M304" s="29" t="s">
        <v>709</v>
      </c>
    </row>
    <row r="305" spans="1:13" ht="15.75">
      <c r="A305" s="23" t="str">
        <f t="shared" si="60"/>
        <v>22.2.1.001</v>
      </c>
      <c r="B305" s="24" t="s">
        <v>711</v>
      </c>
      <c r="C305" s="26" t="str">
        <f t="shared" si="59"/>
        <v>22</v>
      </c>
      <c r="D305" s="24" t="s">
        <v>699</v>
      </c>
      <c r="E305" s="26" t="str">
        <f t="shared" si="64"/>
        <v>2</v>
      </c>
      <c r="F305" s="27" t="str">
        <f t="shared" si="61"/>
        <v>DE LA ADMINISTRACION NACIONAL</v>
      </c>
      <c r="G305" s="26" t="str">
        <f t="shared" si="65"/>
        <v>1</v>
      </c>
      <c r="H305" s="27" t="str">
        <f t="shared" si="68"/>
        <v>De la Administración Central Nacional</v>
      </c>
      <c r="I305" s="27" t="str">
        <f t="shared" si="66"/>
        <v>001</v>
      </c>
      <c r="J305" s="27" t="str">
        <f t="shared" si="73"/>
        <v>Ministerio del Interior y Transporte</v>
      </c>
      <c r="K305" s="30" t="s">
        <v>712</v>
      </c>
      <c r="L305" s="28" t="str">
        <f t="shared" si="63"/>
        <v>22.2.1.001</v>
      </c>
      <c r="M305" s="29" t="s">
        <v>711</v>
      </c>
    </row>
    <row r="306" spans="1:13" ht="15.75">
      <c r="A306" s="23" t="str">
        <f t="shared" si="60"/>
        <v>22.2.1.002</v>
      </c>
      <c r="B306" s="24" t="s">
        <v>579</v>
      </c>
      <c r="C306" s="26" t="str">
        <f t="shared" si="59"/>
        <v>22</v>
      </c>
      <c r="D306" s="24" t="s">
        <v>699</v>
      </c>
      <c r="E306" s="26" t="str">
        <f t="shared" si="64"/>
        <v>2</v>
      </c>
      <c r="F306" s="27" t="str">
        <f t="shared" si="61"/>
        <v>DE LA ADMINISTRACION NACIONAL</v>
      </c>
      <c r="G306" s="26" t="str">
        <f t="shared" si="65"/>
        <v>1</v>
      </c>
      <c r="H306" s="27" t="str">
        <f t="shared" si="68"/>
        <v>De la Administración Central Nacional</v>
      </c>
      <c r="I306" s="27" t="str">
        <f t="shared" si="66"/>
        <v>002</v>
      </c>
      <c r="J306" s="27" t="str">
        <f t="shared" si="73"/>
        <v>Ministerio de Economía y Finanzas Públicas</v>
      </c>
      <c r="K306" s="30" t="s">
        <v>713</v>
      </c>
      <c r="L306" s="28" t="str">
        <f t="shared" si="63"/>
        <v>22.2.1.002</v>
      </c>
      <c r="M306" s="29" t="s">
        <v>579</v>
      </c>
    </row>
    <row r="307" spans="1:13" ht="15.75">
      <c r="A307" s="23" t="str">
        <f t="shared" si="60"/>
        <v>22.2.1.003</v>
      </c>
      <c r="B307" s="24" t="s">
        <v>581</v>
      </c>
      <c r="C307" s="26" t="str">
        <f t="shared" si="59"/>
        <v>22</v>
      </c>
      <c r="D307" s="24" t="s">
        <v>699</v>
      </c>
      <c r="E307" s="26" t="str">
        <f t="shared" si="64"/>
        <v>2</v>
      </c>
      <c r="F307" s="27" t="str">
        <f t="shared" si="61"/>
        <v>DE LA ADMINISTRACION NACIONAL</v>
      </c>
      <c r="G307" s="26" t="str">
        <f t="shared" si="65"/>
        <v>1</v>
      </c>
      <c r="H307" s="27" t="str">
        <f t="shared" si="68"/>
        <v>De la Administración Central Nacional</v>
      </c>
      <c r="I307" s="27" t="str">
        <f t="shared" si="66"/>
        <v>003</v>
      </c>
      <c r="J307" s="27" t="str">
        <f t="shared" si="73"/>
        <v>Ministerio de Desarrollo Social</v>
      </c>
      <c r="K307" s="30" t="s">
        <v>714</v>
      </c>
      <c r="L307" s="28" t="str">
        <f t="shared" si="63"/>
        <v>22.2.1.003</v>
      </c>
      <c r="M307" s="29" t="s">
        <v>581</v>
      </c>
    </row>
    <row r="308" spans="1:13" ht="15.75">
      <c r="A308" s="23" t="str">
        <f t="shared" si="60"/>
        <v>22.2.1.004</v>
      </c>
      <c r="B308" s="24" t="s">
        <v>583</v>
      </c>
      <c r="C308" s="26" t="str">
        <f t="shared" si="59"/>
        <v>22</v>
      </c>
      <c r="D308" s="24" t="s">
        <v>699</v>
      </c>
      <c r="E308" s="26" t="str">
        <f t="shared" si="64"/>
        <v>2</v>
      </c>
      <c r="F308" s="27" t="str">
        <f t="shared" si="61"/>
        <v>DE LA ADMINISTRACION NACIONAL</v>
      </c>
      <c r="G308" s="26" t="str">
        <f t="shared" si="65"/>
        <v>1</v>
      </c>
      <c r="H308" s="27" t="str">
        <f t="shared" si="68"/>
        <v>De la Administración Central Nacional</v>
      </c>
      <c r="I308" s="27" t="str">
        <f t="shared" si="66"/>
        <v>004</v>
      </c>
      <c r="J308" s="27" t="str">
        <f t="shared" si="73"/>
        <v>Ministerio de Salud</v>
      </c>
      <c r="K308" s="30" t="s">
        <v>715</v>
      </c>
      <c r="L308" s="28" t="str">
        <f t="shared" si="63"/>
        <v>22.2.1.004</v>
      </c>
      <c r="M308" s="29" t="s">
        <v>583</v>
      </c>
    </row>
    <row r="309" spans="1:13" ht="15.75">
      <c r="A309" s="23" t="str">
        <f t="shared" si="60"/>
        <v>22.2.1.005</v>
      </c>
      <c r="B309" s="24" t="s">
        <v>585</v>
      </c>
      <c r="C309" s="26" t="str">
        <f t="shared" si="59"/>
        <v>22</v>
      </c>
      <c r="D309" s="24" t="s">
        <v>699</v>
      </c>
      <c r="E309" s="26" t="str">
        <f t="shared" si="64"/>
        <v>2</v>
      </c>
      <c r="F309" s="27" t="str">
        <f t="shared" si="61"/>
        <v>DE LA ADMINISTRACION NACIONAL</v>
      </c>
      <c r="G309" s="26" t="str">
        <f t="shared" si="65"/>
        <v>1</v>
      </c>
      <c r="H309" s="27" t="str">
        <f t="shared" si="68"/>
        <v>De la Administración Central Nacional</v>
      </c>
      <c r="I309" s="27" t="str">
        <f t="shared" si="66"/>
        <v>005</v>
      </c>
      <c r="J309" s="27" t="str">
        <f t="shared" si="73"/>
        <v>Ministerio de Trabajo, Empleo y Seguridad Social</v>
      </c>
      <c r="K309" s="30" t="s">
        <v>716</v>
      </c>
      <c r="L309" s="28" t="str">
        <f t="shared" si="63"/>
        <v>22.2.1.005</v>
      </c>
      <c r="M309" s="29" t="s">
        <v>585</v>
      </c>
    </row>
    <row r="310" spans="1:13" ht="15.75">
      <c r="A310" s="23" t="str">
        <f t="shared" si="60"/>
        <v>22.2.1.006</v>
      </c>
      <c r="B310" s="24" t="s">
        <v>587</v>
      </c>
      <c r="C310" s="26" t="str">
        <f t="shared" si="59"/>
        <v>22</v>
      </c>
      <c r="D310" s="24" t="s">
        <v>699</v>
      </c>
      <c r="E310" s="26" t="str">
        <f t="shared" si="64"/>
        <v>2</v>
      </c>
      <c r="F310" s="27" t="str">
        <f t="shared" si="61"/>
        <v>DE LA ADMINISTRACION NACIONAL</v>
      </c>
      <c r="G310" s="26" t="str">
        <f t="shared" si="65"/>
        <v>1</v>
      </c>
      <c r="H310" s="27" t="str">
        <f t="shared" si="68"/>
        <v>De la Administración Central Nacional</v>
      </c>
      <c r="I310" s="27" t="str">
        <f t="shared" si="66"/>
        <v>006</v>
      </c>
      <c r="J310" s="27" t="str">
        <f t="shared" si="73"/>
        <v>Ministerio de Educación</v>
      </c>
      <c r="K310" s="30" t="s">
        <v>717</v>
      </c>
      <c r="L310" s="28" t="str">
        <f t="shared" si="63"/>
        <v>22.2.1.006</v>
      </c>
      <c r="M310" s="29" t="s">
        <v>587</v>
      </c>
    </row>
    <row r="311" spans="1:13" ht="15.75">
      <c r="A311" s="23" t="str">
        <f t="shared" si="60"/>
        <v>22.2.1.007</v>
      </c>
      <c r="B311" s="24" t="s">
        <v>589</v>
      </c>
      <c r="C311" s="26" t="str">
        <f t="shared" si="59"/>
        <v>22</v>
      </c>
      <c r="D311" s="24" t="s">
        <v>699</v>
      </c>
      <c r="E311" s="26" t="str">
        <f t="shared" si="64"/>
        <v>2</v>
      </c>
      <c r="F311" s="27" t="str">
        <f t="shared" si="61"/>
        <v>DE LA ADMINISTRACION NACIONAL</v>
      </c>
      <c r="G311" s="26" t="str">
        <f t="shared" si="65"/>
        <v>1</v>
      </c>
      <c r="H311" s="27" t="str">
        <f t="shared" si="68"/>
        <v>De la Administración Central Nacional</v>
      </c>
      <c r="I311" s="27" t="str">
        <f t="shared" si="66"/>
        <v>007</v>
      </c>
      <c r="J311" s="27" t="str">
        <f t="shared" si="73"/>
        <v>Ministerio de Ciencia, Tecnología e Innovación Productiva</v>
      </c>
      <c r="K311" s="30" t="s">
        <v>718</v>
      </c>
      <c r="L311" s="28" t="str">
        <f t="shared" si="63"/>
        <v>22.2.1.007</v>
      </c>
      <c r="M311" s="29" t="s">
        <v>589</v>
      </c>
    </row>
    <row r="312" spans="1:13" ht="15.75">
      <c r="A312" s="23" t="str">
        <f t="shared" si="60"/>
        <v>22.2.1.008</v>
      </c>
      <c r="B312" s="24" t="s">
        <v>591</v>
      </c>
      <c r="C312" s="26" t="str">
        <f t="shared" si="59"/>
        <v>22</v>
      </c>
      <c r="D312" s="24" t="s">
        <v>699</v>
      </c>
      <c r="E312" s="26" t="str">
        <f t="shared" si="64"/>
        <v>2</v>
      </c>
      <c r="F312" s="27" t="str">
        <f t="shared" si="61"/>
        <v>DE LA ADMINISTRACION NACIONAL</v>
      </c>
      <c r="G312" s="26" t="str">
        <f t="shared" si="65"/>
        <v>1</v>
      </c>
      <c r="H312" s="27" t="str">
        <f t="shared" si="68"/>
        <v>De la Administración Central Nacional</v>
      </c>
      <c r="I312" s="27" t="str">
        <f t="shared" si="66"/>
        <v>008</v>
      </c>
      <c r="J312" s="27" t="str">
        <f t="shared" si="73"/>
        <v>Ministerio de Industria</v>
      </c>
      <c r="K312" s="30" t="s">
        <v>719</v>
      </c>
      <c r="L312" s="28" t="str">
        <f t="shared" si="63"/>
        <v>22.2.1.008</v>
      </c>
      <c r="M312" s="29" t="s">
        <v>591</v>
      </c>
    </row>
    <row r="313" spans="1:13" ht="15.75">
      <c r="A313" s="23" t="str">
        <f t="shared" si="60"/>
        <v>22.2.1.009</v>
      </c>
      <c r="B313" s="24" t="s">
        <v>593</v>
      </c>
      <c r="C313" s="26" t="str">
        <f t="shared" si="59"/>
        <v>22</v>
      </c>
      <c r="D313" s="24" t="s">
        <v>699</v>
      </c>
      <c r="E313" s="26" t="str">
        <f t="shared" si="64"/>
        <v>2</v>
      </c>
      <c r="F313" s="27" t="str">
        <f t="shared" si="61"/>
        <v>DE LA ADMINISTRACION NACIONAL</v>
      </c>
      <c r="G313" s="26" t="str">
        <f t="shared" si="65"/>
        <v>1</v>
      </c>
      <c r="H313" s="27" t="str">
        <f t="shared" si="68"/>
        <v>De la Administración Central Nacional</v>
      </c>
      <c r="I313" s="27" t="str">
        <f t="shared" si="66"/>
        <v>009</v>
      </c>
      <c r="J313" s="27" t="str">
        <f t="shared" si="73"/>
        <v>Ministerio de Agricultura, Ganadería y Pesca</v>
      </c>
      <c r="K313" s="30" t="s">
        <v>720</v>
      </c>
      <c r="L313" s="28" t="str">
        <f t="shared" si="63"/>
        <v>22.2.1.009</v>
      </c>
      <c r="M313" s="29" t="s">
        <v>593</v>
      </c>
    </row>
    <row r="314" spans="1:13" ht="15.75">
      <c r="A314" s="23" t="str">
        <f t="shared" si="60"/>
        <v>22.2.1.010</v>
      </c>
      <c r="B314" s="24" t="s">
        <v>595</v>
      </c>
      <c r="C314" s="26" t="str">
        <f t="shared" si="59"/>
        <v>22</v>
      </c>
      <c r="D314" s="24" t="s">
        <v>699</v>
      </c>
      <c r="E314" s="26" t="str">
        <f t="shared" si="64"/>
        <v>2</v>
      </c>
      <c r="F314" s="27" t="str">
        <f t="shared" si="61"/>
        <v>DE LA ADMINISTRACION NACIONAL</v>
      </c>
      <c r="G314" s="26" t="str">
        <f t="shared" si="65"/>
        <v>1</v>
      </c>
      <c r="H314" s="27" t="str">
        <f t="shared" si="68"/>
        <v>De la Administración Central Nacional</v>
      </c>
      <c r="I314" s="27" t="str">
        <f t="shared" si="66"/>
        <v>010</v>
      </c>
      <c r="J314" s="27" t="str">
        <f t="shared" si="73"/>
        <v>Ministerio de Planificación Federal, Inversión Pública y Ser</v>
      </c>
      <c r="K314" s="30" t="s">
        <v>721</v>
      </c>
      <c r="L314" s="28" t="str">
        <f t="shared" si="63"/>
        <v>22.2.1.010</v>
      </c>
      <c r="M314" s="29" t="s">
        <v>595</v>
      </c>
    </row>
    <row r="315" spans="1:13" ht="15.75">
      <c r="A315" s="23" t="str">
        <f t="shared" si="60"/>
        <v>22.2.1.011</v>
      </c>
      <c r="B315" s="24" t="s">
        <v>597</v>
      </c>
      <c r="C315" s="26" t="str">
        <f t="shared" si="59"/>
        <v>22</v>
      </c>
      <c r="D315" s="24" t="s">
        <v>699</v>
      </c>
      <c r="E315" s="26" t="str">
        <f t="shared" si="64"/>
        <v>2</v>
      </c>
      <c r="F315" s="27" t="str">
        <f t="shared" si="61"/>
        <v>DE LA ADMINISTRACION NACIONAL</v>
      </c>
      <c r="G315" s="26" t="str">
        <f t="shared" si="65"/>
        <v>1</v>
      </c>
      <c r="H315" s="27" t="str">
        <f t="shared" si="68"/>
        <v>De la Administración Central Nacional</v>
      </c>
      <c r="I315" s="27" t="str">
        <f t="shared" si="66"/>
        <v>011</v>
      </c>
      <c r="J315" s="27" t="str">
        <f t="shared" si="73"/>
        <v>Ministerio de Turismo</v>
      </c>
      <c r="K315" s="30" t="s">
        <v>722</v>
      </c>
      <c r="L315" s="28" t="str">
        <f t="shared" si="63"/>
        <v>22.2.1.011</v>
      </c>
      <c r="M315" s="29" t="s">
        <v>597</v>
      </c>
    </row>
    <row r="316" spans="1:13" ht="15.75">
      <c r="A316" s="23" t="str">
        <f t="shared" si="60"/>
        <v>22.2.1.012</v>
      </c>
      <c r="B316" s="24" t="s">
        <v>599</v>
      </c>
      <c r="C316" s="26" t="str">
        <f t="shared" si="59"/>
        <v>22</v>
      </c>
      <c r="D316" s="24" t="s">
        <v>699</v>
      </c>
      <c r="E316" s="26" t="str">
        <f t="shared" si="64"/>
        <v>2</v>
      </c>
      <c r="F316" s="27" t="str">
        <f t="shared" si="61"/>
        <v>DE LA ADMINISTRACION NACIONAL</v>
      </c>
      <c r="G316" s="26" t="str">
        <f t="shared" si="65"/>
        <v>1</v>
      </c>
      <c r="H316" s="27" t="str">
        <f t="shared" si="68"/>
        <v>De la Administración Central Nacional</v>
      </c>
      <c r="I316" s="27" t="str">
        <f t="shared" si="66"/>
        <v>012</v>
      </c>
      <c r="J316" s="27" t="str">
        <f t="shared" si="73"/>
        <v>Ministerio de Cultura</v>
      </c>
      <c r="K316" s="30" t="s">
        <v>723</v>
      </c>
      <c r="L316" s="28" t="str">
        <f t="shared" si="63"/>
        <v>22.2.1.012</v>
      </c>
      <c r="M316" s="29" t="s">
        <v>599</v>
      </c>
    </row>
    <row r="317" spans="1:13" ht="15.75">
      <c r="A317" s="23" t="str">
        <f t="shared" si="60"/>
        <v>22.2.1.013</v>
      </c>
      <c r="B317" s="24" t="s">
        <v>601</v>
      </c>
      <c r="C317" s="26" t="str">
        <f t="shared" si="59"/>
        <v>22</v>
      </c>
      <c r="D317" s="24" t="s">
        <v>699</v>
      </c>
      <c r="E317" s="26" t="str">
        <f t="shared" si="64"/>
        <v>2</v>
      </c>
      <c r="F317" s="27" t="str">
        <f t="shared" si="61"/>
        <v>DE LA ADMINISTRACION NACIONAL</v>
      </c>
      <c r="G317" s="26" t="str">
        <f t="shared" si="65"/>
        <v>1</v>
      </c>
      <c r="H317" s="27" t="str">
        <f t="shared" si="68"/>
        <v>De la Administración Central Nacional</v>
      </c>
      <c r="I317" s="27" t="str">
        <f t="shared" si="66"/>
        <v>013</v>
      </c>
      <c r="J317" s="27" t="str">
        <f t="shared" si="73"/>
        <v>Ministerio de Justicia y Derechos Humanos</v>
      </c>
      <c r="K317" s="30" t="s">
        <v>724</v>
      </c>
      <c r="L317" s="28" t="str">
        <f t="shared" si="63"/>
        <v>22.2.1.013</v>
      </c>
      <c r="M317" s="29" t="s">
        <v>601</v>
      </c>
    </row>
    <row r="318" spans="1:13" ht="15.75">
      <c r="A318" s="23" t="str">
        <f t="shared" si="60"/>
        <v>22.2.1.014</v>
      </c>
      <c r="B318" s="24" t="s">
        <v>603</v>
      </c>
      <c r="C318" s="26" t="str">
        <f t="shared" si="59"/>
        <v>22</v>
      </c>
      <c r="D318" s="24" t="s">
        <v>699</v>
      </c>
      <c r="E318" s="26" t="str">
        <f t="shared" si="64"/>
        <v>2</v>
      </c>
      <c r="F318" s="27" t="str">
        <f t="shared" si="61"/>
        <v>DE LA ADMINISTRACION NACIONAL</v>
      </c>
      <c r="G318" s="26" t="str">
        <f t="shared" si="65"/>
        <v>1</v>
      </c>
      <c r="H318" s="27" t="str">
        <f t="shared" si="68"/>
        <v>De la Administración Central Nacional</v>
      </c>
      <c r="I318" s="27" t="str">
        <f t="shared" si="66"/>
        <v>014</v>
      </c>
      <c r="J318" s="27" t="str">
        <f t="shared" si="73"/>
        <v>Ministerio de Seguridad</v>
      </c>
      <c r="K318" s="30" t="s">
        <v>725</v>
      </c>
      <c r="L318" s="28" t="str">
        <f t="shared" si="63"/>
        <v>22.2.1.014</v>
      </c>
      <c r="M318" s="29" t="s">
        <v>603</v>
      </c>
    </row>
    <row r="319" spans="1:13" ht="15.75">
      <c r="A319" s="23" t="str">
        <f t="shared" si="60"/>
        <v>22.2.1.015</v>
      </c>
      <c r="B319" s="24" t="s">
        <v>605</v>
      </c>
      <c r="C319" s="26" t="str">
        <f t="shared" si="59"/>
        <v>22</v>
      </c>
      <c r="D319" s="24" t="s">
        <v>699</v>
      </c>
      <c r="E319" s="26" t="str">
        <f t="shared" si="64"/>
        <v>2</v>
      </c>
      <c r="F319" s="27" t="str">
        <f t="shared" si="61"/>
        <v>DE LA ADMINISTRACION NACIONAL</v>
      </c>
      <c r="G319" s="26" t="str">
        <f t="shared" si="65"/>
        <v>1</v>
      </c>
      <c r="H319" s="27" t="str">
        <f t="shared" si="68"/>
        <v>De la Administración Central Nacional</v>
      </c>
      <c r="I319" s="27" t="str">
        <f t="shared" si="66"/>
        <v>015</v>
      </c>
      <c r="J319" s="27" t="str">
        <f t="shared" si="73"/>
        <v>Ministerio de Defensa</v>
      </c>
      <c r="K319" s="30" t="s">
        <v>726</v>
      </c>
      <c r="L319" s="28" t="str">
        <f t="shared" si="63"/>
        <v>22.2.1.015</v>
      </c>
      <c r="M319" s="29" t="s">
        <v>605</v>
      </c>
    </row>
    <row r="320" spans="1:13" ht="15.75">
      <c r="A320" s="23" t="str">
        <f t="shared" si="60"/>
        <v>22.2.1.016</v>
      </c>
      <c r="B320" s="24" t="s">
        <v>607</v>
      </c>
      <c r="C320" s="26" t="str">
        <f t="shared" si="59"/>
        <v>22</v>
      </c>
      <c r="D320" s="24" t="s">
        <v>699</v>
      </c>
      <c r="E320" s="26" t="str">
        <f t="shared" si="64"/>
        <v>2</v>
      </c>
      <c r="F320" s="27" t="str">
        <f t="shared" si="61"/>
        <v>DE LA ADMINISTRACION NACIONAL</v>
      </c>
      <c r="G320" s="26" t="str">
        <f t="shared" si="65"/>
        <v>1</v>
      </c>
      <c r="H320" s="27" t="str">
        <f t="shared" si="68"/>
        <v>De la Administración Central Nacional</v>
      </c>
      <c r="I320" s="27" t="str">
        <f t="shared" si="66"/>
        <v>016</v>
      </c>
      <c r="J320" s="27" t="str">
        <f t="shared" si="73"/>
        <v>Jefatura de Gabinete de Ministros</v>
      </c>
      <c r="K320" s="30" t="s">
        <v>727</v>
      </c>
      <c r="L320" s="28" t="str">
        <f t="shared" si="63"/>
        <v>22.2.1.016</v>
      </c>
      <c r="M320" s="29" t="s">
        <v>607</v>
      </c>
    </row>
    <row r="321" spans="1:13" ht="15.75">
      <c r="A321" s="23" t="str">
        <f t="shared" si="60"/>
        <v>22.2.1.017</v>
      </c>
      <c r="B321" s="24" t="s">
        <v>609</v>
      </c>
      <c r="C321" s="26" t="str">
        <f t="shared" si="59"/>
        <v>22</v>
      </c>
      <c r="D321" s="24" t="s">
        <v>699</v>
      </c>
      <c r="E321" s="26" t="str">
        <f t="shared" si="64"/>
        <v>2</v>
      </c>
      <c r="F321" s="27" t="str">
        <f t="shared" si="61"/>
        <v>DE LA ADMINISTRACION NACIONAL</v>
      </c>
      <c r="G321" s="26" t="str">
        <f t="shared" si="65"/>
        <v>1</v>
      </c>
      <c r="H321" s="27" t="str">
        <f t="shared" si="68"/>
        <v>De la Administración Central Nacional</v>
      </c>
      <c r="I321" s="27" t="str">
        <f t="shared" si="66"/>
        <v>017</v>
      </c>
      <c r="J321" s="27" t="str">
        <f t="shared" si="73"/>
        <v xml:space="preserve">Ministerio de Relaciones Exteriores, Comercio Internacional </v>
      </c>
      <c r="K321" s="30" t="s">
        <v>728</v>
      </c>
      <c r="L321" s="28" t="str">
        <f t="shared" si="63"/>
        <v>22.2.1.017</v>
      </c>
      <c r="M321" s="29" t="s">
        <v>609</v>
      </c>
    </row>
    <row r="322" spans="1:13" ht="15.75">
      <c r="A322" s="23" t="str">
        <f t="shared" si="60"/>
        <v>22.2.1.018</v>
      </c>
      <c r="B322" s="24" t="s">
        <v>729</v>
      </c>
      <c r="C322" s="26" t="str">
        <f t="shared" si="59"/>
        <v>22</v>
      </c>
      <c r="D322" s="24" t="s">
        <v>699</v>
      </c>
      <c r="E322" s="26" t="str">
        <f t="shared" si="64"/>
        <v>2</v>
      </c>
      <c r="F322" s="27" t="str">
        <f t="shared" si="61"/>
        <v>DE LA ADMINISTRACION NACIONAL</v>
      </c>
      <c r="G322" s="26" t="str">
        <f t="shared" si="65"/>
        <v>1</v>
      </c>
      <c r="H322" s="27" t="str">
        <f t="shared" si="68"/>
        <v>De la Administración Central Nacional</v>
      </c>
      <c r="I322" s="27" t="str">
        <f t="shared" si="66"/>
        <v>018</v>
      </c>
      <c r="J322" s="43" t="str">
        <f>IF(I322="000","",MID($K322,12,80))</f>
        <v>Compensación Ley 27.429 y mod. Consenso Fiscal</v>
      </c>
      <c r="K322" s="30" t="s">
        <v>730</v>
      </c>
      <c r="L322" s="28" t="str">
        <f t="shared" si="63"/>
        <v>22.2.1.018</v>
      </c>
      <c r="M322" s="29" t="s">
        <v>729</v>
      </c>
    </row>
    <row r="323" spans="1:13" ht="15.75">
      <c r="A323" s="23" t="str">
        <f t="shared" si="60"/>
        <v>22.2.1.099</v>
      </c>
      <c r="B323" s="24" t="s">
        <v>731</v>
      </c>
      <c r="C323" s="26" t="str">
        <f t="shared" si="59"/>
        <v>22</v>
      </c>
      <c r="D323" s="24" t="s">
        <v>699</v>
      </c>
      <c r="E323" s="26" t="str">
        <f t="shared" si="64"/>
        <v>2</v>
      </c>
      <c r="F323" s="27" t="str">
        <f t="shared" si="61"/>
        <v>DE LA ADMINISTRACION NACIONAL</v>
      </c>
      <c r="G323" s="26" t="str">
        <f t="shared" si="65"/>
        <v>1</v>
      </c>
      <c r="H323" s="27" t="str">
        <f t="shared" si="68"/>
        <v>De la Administración Central Nacional</v>
      </c>
      <c r="I323" s="27" t="str">
        <f t="shared" si="66"/>
        <v>099</v>
      </c>
      <c r="J323" s="27" t="str">
        <f t="shared" si="73"/>
        <v>De Otros Organismos de Administración Central Nacional</v>
      </c>
      <c r="K323" s="30" t="s">
        <v>732</v>
      </c>
      <c r="L323" s="28" t="str">
        <f t="shared" si="63"/>
        <v>22.2.1.099</v>
      </c>
      <c r="M323" s="29" t="s">
        <v>731</v>
      </c>
    </row>
    <row r="324" spans="1:13" ht="15.75">
      <c r="A324" s="23" t="str">
        <f t="shared" si="60"/>
        <v>22.2.2.000</v>
      </c>
      <c r="B324" s="24" t="s">
        <v>620</v>
      </c>
      <c r="C324" s="26" t="str">
        <f t="shared" si="59"/>
        <v>22</v>
      </c>
      <c r="D324" s="24" t="s">
        <v>699</v>
      </c>
      <c r="E324" s="26" t="str">
        <f t="shared" si="64"/>
        <v>2</v>
      </c>
      <c r="F324" s="27" t="str">
        <f t="shared" si="61"/>
        <v>DE LA ADMINISTRACION NACIONAL</v>
      </c>
      <c r="G324" s="26" t="str">
        <f t="shared" si="65"/>
        <v>2</v>
      </c>
      <c r="H324" s="27" t="str">
        <f t="shared" si="68"/>
        <v>De Organismos Descentralizados Nacionales</v>
      </c>
      <c r="I324" s="27" t="str">
        <f t="shared" si="66"/>
        <v>000</v>
      </c>
      <c r="J324" s="27" t="str">
        <f t="shared" si="73"/>
        <v/>
      </c>
      <c r="K324" s="30" t="s">
        <v>733</v>
      </c>
      <c r="L324" s="28" t="str">
        <f t="shared" si="63"/>
        <v>22.2.2.000</v>
      </c>
      <c r="M324" s="29" t="s">
        <v>620</v>
      </c>
    </row>
    <row r="325" spans="1:13" ht="15.75">
      <c r="A325" s="23" t="str">
        <f t="shared" si="60"/>
        <v>22.2.2.001</v>
      </c>
      <c r="B325" s="24" t="s">
        <v>622</v>
      </c>
      <c r="C325" s="26" t="str">
        <f t="shared" si="59"/>
        <v>22</v>
      </c>
      <c r="D325" s="24" t="s">
        <v>699</v>
      </c>
      <c r="E325" s="26" t="str">
        <f t="shared" si="64"/>
        <v>2</v>
      </c>
      <c r="F325" s="27" t="str">
        <f t="shared" si="61"/>
        <v>DE LA ADMINISTRACION NACIONAL</v>
      </c>
      <c r="G325" s="26" t="str">
        <f t="shared" si="65"/>
        <v>2</v>
      </c>
      <c r="H325" s="27" t="str">
        <f t="shared" si="68"/>
        <v>De Organismos Descentralizados Nacionales</v>
      </c>
      <c r="I325" s="27" t="str">
        <f t="shared" si="66"/>
        <v>001</v>
      </c>
      <c r="J325" s="27" t="str">
        <f t="shared" si="73"/>
        <v>Ente Nacional de Obras Hídricas de Saneamiento (ENHOSA)</v>
      </c>
      <c r="K325" s="30" t="s">
        <v>734</v>
      </c>
      <c r="L325" s="28" t="str">
        <f t="shared" si="63"/>
        <v>22.2.2.001</v>
      </c>
      <c r="M325" s="29" t="s">
        <v>622</v>
      </c>
    </row>
    <row r="326" spans="1:13" ht="15.75">
      <c r="A326" s="23" t="str">
        <f t="shared" si="60"/>
        <v>22.2.2.002</v>
      </c>
      <c r="B326" s="24" t="s">
        <v>624</v>
      </c>
      <c r="C326" s="26" t="str">
        <f t="shared" si="59"/>
        <v>22</v>
      </c>
      <c r="D326" s="24" t="s">
        <v>699</v>
      </c>
      <c r="E326" s="26" t="str">
        <f t="shared" si="64"/>
        <v>2</v>
      </c>
      <c r="F326" s="27" t="str">
        <f t="shared" si="61"/>
        <v>DE LA ADMINISTRACION NACIONAL</v>
      </c>
      <c r="G326" s="26" t="str">
        <f t="shared" si="65"/>
        <v>2</v>
      </c>
      <c r="H326" s="27" t="str">
        <f t="shared" si="68"/>
        <v>De Organismos Descentralizados Nacionales</v>
      </c>
      <c r="I326" s="27" t="str">
        <f t="shared" si="66"/>
        <v>002</v>
      </c>
      <c r="J326" s="27" t="str">
        <f t="shared" si="73"/>
        <v>Instituto Nacional de Asociativismo y Economía Social (INAES</v>
      </c>
      <c r="K326" s="30" t="s">
        <v>735</v>
      </c>
      <c r="L326" s="28" t="str">
        <f t="shared" si="63"/>
        <v>22.2.2.002</v>
      </c>
      <c r="M326" s="29" t="s">
        <v>624</v>
      </c>
    </row>
    <row r="327" spans="1:13" ht="15.75">
      <c r="A327" s="23" t="str">
        <f t="shared" si="60"/>
        <v>22.2.2.003</v>
      </c>
      <c r="B327" s="24" t="s">
        <v>626</v>
      </c>
      <c r="C327" s="26" t="str">
        <f t="shared" si="59"/>
        <v>22</v>
      </c>
      <c r="D327" s="24" t="s">
        <v>699</v>
      </c>
      <c r="E327" s="26" t="str">
        <f t="shared" si="64"/>
        <v>2</v>
      </c>
      <c r="F327" s="27" t="str">
        <f t="shared" si="61"/>
        <v>DE LA ADMINISTRACION NACIONAL</v>
      </c>
      <c r="G327" s="26" t="str">
        <f t="shared" si="65"/>
        <v>2</v>
      </c>
      <c r="H327" s="27" t="str">
        <f t="shared" si="68"/>
        <v>De Organismos Descentralizados Nacionales</v>
      </c>
      <c r="I327" s="27" t="str">
        <f t="shared" si="66"/>
        <v>003</v>
      </c>
      <c r="J327" s="27" t="str">
        <f t="shared" si="73"/>
        <v>Dirección Nacional de Vialidad</v>
      </c>
      <c r="K327" s="30" t="s">
        <v>736</v>
      </c>
      <c r="L327" s="28" t="str">
        <f t="shared" si="63"/>
        <v>22.2.2.003</v>
      </c>
      <c r="M327" s="29" t="s">
        <v>626</v>
      </c>
    </row>
    <row r="328" spans="1:13" ht="15.75">
      <c r="A328" s="23" t="str">
        <f t="shared" si="60"/>
        <v>22.2.2.004</v>
      </c>
      <c r="B328" s="24" t="s">
        <v>737</v>
      </c>
      <c r="C328" s="26" t="str">
        <f t="shared" ref="C328:C391" si="74">+LEFT(K328,2)</f>
        <v>22</v>
      </c>
      <c r="D328" s="24" t="s">
        <v>699</v>
      </c>
      <c r="E328" s="26" t="str">
        <f t="shared" si="64"/>
        <v>2</v>
      </c>
      <c r="F328" s="27" t="str">
        <f>IF(E328="0","",IF(E328=E326,F326,MID($K328,12,60)))</f>
        <v>DE LA ADMINISTRACION NACIONAL</v>
      </c>
      <c r="G328" s="26" t="str">
        <f t="shared" si="65"/>
        <v>2</v>
      </c>
      <c r="H328" s="27" t="str">
        <f>IF(G328="0","",IF(G328=G326,H326,MID($K328,12,60)))</f>
        <v>De Organismos Descentralizados Nacionales</v>
      </c>
      <c r="I328" s="27" t="str">
        <f t="shared" si="66"/>
        <v>004</v>
      </c>
      <c r="J328" s="27" t="s">
        <v>737</v>
      </c>
      <c r="K328" s="30" t="s">
        <v>738</v>
      </c>
      <c r="L328" s="28" t="str">
        <f t="shared" si="63"/>
        <v>22.2.2.004</v>
      </c>
      <c r="M328" s="29" t="s">
        <v>737</v>
      </c>
    </row>
    <row r="329" spans="1:13" ht="15.75">
      <c r="A329" s="23" t="str">
        <f t="shared" si="60"/>
        <v>22.2.2.099</v>
      </c>
      <c r="B329" s="24" t="s">
        <v>628</v>
      </c>
      <c r="C329" s="26" t="str">
        <f t="shared" si="74"/>
        <v>22</v>
      </c>
      <c r="D329" s="24" t="s">
        <v>699</v>
      </c>
      <c r="E329" s="26" t="str">
        <f t="shared" si="64"/>
        <v>2</v>
      </c>
      <c r="F329" s="27" t="str">
        <f>IF(E329="0","",IF(E329=E327,F327,MID($K329,12,60)))</f>
        <v>DE LA ADMINISTRACION NACIONAL</v>
      </c>
      <c r="G329" s="26" t="str">
        <f t="shared" si="65"/>
        <v>2</v>
      </c>
      <c r="H329" s="27" t="str">
        <f>IF(G329="0","",IF(G329=G327,H327,MID($K329,12,60)))</f>
        <v>De Organismos Descentralizados Nacionales</v>
      </c>
      <c r="I329" s="27" t="str">
        <f t="shared" si="66"/>
        <v>099</v>
      </c>
      <c r="J329" s="27" t="str">
        <f t="shared" si="73"/>
        <v>De Otros Organismos Descentralizados de Administración Nacio</v>
      </c>
      <c r="K329" s="30" t="s">
        <v>739</v>
      </c>
      <c r="L329" s="28" t="str">
        <f t="shared" si="63"/>
        <v>22.2.2.099</v>
      </c>
      <c r="M329" s="29" t="s">
        <v>628</v>
      </c>
    </row>
    <row r="330" spans="1:13" ht="15.75">
      <c r="A330" s="23" t="str">
        <f t="shared" si="60"/>
        <v>22.2.3.000</v>
      </c>
      <c r="B330" s="24" t="s">
        <v>740</v>
      </c>
      <c r="C330" s="26" t="str">
        <f t="shared" si="74"/>
        <v>22</v>
      </c>
      <c r="D330" s="24" t="s">
        <v>699</v>
      </c>
      <c r="E330" s="26" t="str">
        <f t="shared" si="64"/>
        <v>2</v>
      </c>
      <c r="F330" s="27" t="str">
        <f t="shared" si="61"/>
        <v>DE LA ADMINISTRACION NACIONAL</v>
      </c>
      <c r="G330" s="26" t="str">
        <f t="shared" si="65"/>
        <v>3</v>
      </c>
      <c r="H330" s="27" t="str">
        <f t="shared" si="68"/>
        <v>e la seguridad social nacional</v>
      </c>
      <c r="I330" s="27" t="str">
        <f t="shared" si="66"/>
        <v>000</v>
      </c>
      <c r="J330" s="27" t="str">
        <f t="shared" si="73"/>
        <v/>
      </c>
      <c r="K330" s="30" t="s">
        <v>741</v>
      </c>
      <c r="L330" s="28" t="str">
        <f t="shared" si="63"/>
        <v>22.2.3.000</v>
      </c>
      <c r="M330" s="29" t="s">
        <v>742</v>
      </c>
    </row>
    <row r="331" spans="1:13" ht="15.75">
      <c r="A331" s="23" t="str">
        <f t="shared" ref="A331:A394" si="75">+CONCATENATE(C331,".",E331,".",G331,".",I331)</f>
        <v>22.2.7.000</v>
      </c>
      <c r="B331" s="24" t="s">
        <v>743</v>
      </c>
      <c r="C331" s="26" t="str">
        <f t="shared" si="74"/>
        <v>22</v>
      </c>
      <c r="D331" s="24" t="s">
        <v>699</v>
      </c>
      <c r="E331" s="26" t="str">
        <f t="shared" si="64"/>
        <v>2</v>
      </c>
      <c r="F331" s="27" t="str">
        <f t="shared" si="61"/>
        <v>DE LA ADMINISTRACION NACIONAL</v>
      </c>
      <c r="G331" s="26" t="str">
        <f t="shared" si="65"/>
        <v>7</v>
      </c>
      <c r="H331" s="27" t="str">
        <f t="shared" si="68"/>
        <v>De otras instituciones públicas nacionales</v>
      </c>
      <c r="I331" s="27" t="str">
        <f t="shared" si="66"/>
        <v>000</v>
      </c>
      <c r="J331" s="27" t="str">
        <f t="shared" si="73"/>
        <v/>
      </c>
      <c r="K331" s="30" t="s">
        <v>744</v>
      </c>
      <c r="L331" s="28" t="str">
        <f t="shared" si="63"/>
        <v>22.2.7.000</v>
      </c>
      <c r="M331" s="29" t="s">
        <v>743</v>
      </c>
    </row>
    <row r="332" spans="1:13" ht="15.75">
      <c r="A332" s="23" t="str">
        <f t="shared" si="75"/>
        <v>22.3.0.000</v>
      </c>
      <c r="B332" s="24" t="s">
        <v>745</v>
      </c>
      <c r="C332" s="26" t="str">
        <f t="shared" si="74"/>
        <v>22</v>
      </c>
      <c r="D332" s="24" t="s">
        <v>699</v>
      </c>
      <c r="E332" s="26" t="str">
        <f t="shared" si="64"/>
        <v>3</v>
      </c>
      <c r="F332" s="27" t="str">
        <f t="shared" ref="F332:F395" si="76">IF(E332="0","",IF(E332=E331,F331,MID($K332,12,60)))</f>
        <v>DE INSTITUCIONES PÚBLICAS FINANCIERAS</v>
      </c>
      <c r="G332" s="26" t="str">
        <f t="shared" si="65"/>
        <v>0</v>
      </c>
      <c r="H332" s="27" t="str">
        <f t="shared" si="68"/>
        <v/>
      </c>
      <c r="I332" s="27" t="str">
        <f t="shared" si="66"/>
        <v>000</v>
      </c>
      <c r="J332" s="27"/>
      <c r="K332" s="31" t="s">
        <v>746</v>
      </c>
      <c r="L332" s="28" t="str">
        <f t="shared" si="63"/>
        <v>22.3.0.000</v>
      </c>
      <c r="M332" s="29" t="s">
        <v>745</v>
      </c>
    </row>
    <row r="333" spans="1:13" ht="15.75">
      <c r="A333" s="23" t="str">
        <f t="shared" si="75"/>
        <v>22.3.1.000</v>
      </c>
      <c r="B333" s="24" t="s">
        <v>747</v>
      </c>
      <c r="C333" s="26" t="str">
        <f t="shared" si="74"/>
        <v>22</v>
      </c>
      <c r="D333" s="24" t="s">
        <v>699</v>
      </c>
      <c r="E333" s="26" t="str">
        <f t="shared" si="64"/>
        <v>3</v>
      </c>
      <c r="F333" s="27" t="str">
        <f t="shared" si="76"/>
        <v>DE INSTITUCIONES PÚBLICAS FINANCIERAS</v>
      </c>
      <c r="G333" s="26" t="str">
        <f t="shared" si="65"/>
        <v>1</v>
      </c>
      <c r="H333" s="27" t="str">
        <f t="shared" si="68"/>
        <v>De instituciones públicas financieras</v>
      </c>
      <c r="I333" s="27" t="str">
        <f t="shared" si="66"/>
        <v>000</v>
      </c>
      <c r="J333" s="27" t="str">
        <f>IF(I333="000","",MID($K333,12,60))</f>
        <v/>
      </c>
      <c r="K333" s="30" t="s">
        <v>748</v>
      </c>
      <c r="L333" s="28" t="str">
        <f t="shared" si="63"/>
        <v>22.3.1.000</v>
      </c>
      <c r="M333" s="29" t="s">
        <v>747</v>
      </c>
    </row>
    <row r="334" spans="1:13" ht="15.75">
      <c r="A334" s="23" t="str">
        <f t="shared" si="75"/>
        <v>22.4.0.000</v>
      </c>
      <c r="B334" s="24" t="s">
        <v>749</v>
      </c>
      <c r="C334" s="26" t="str">
        <f t="shared" si="74"/>
        <v>22</v>
      </c>
      <c r="D334" s="24" t="s">
        <v>699</v>
      </c>
      <c r="E334" s="26" t="str">
        <f t="shared" si="64"/>
        <v>4</v>
      </c>
      <c r="F334" s="27" t="str">
        <f t="shared" si="76"/>
        <v>DE INSTITUCIONES PÚBLICAS NO FINANCIERAS</v>
      </c>
      <c r="G334" s="26" t="str">
        <f t="shared" si="65"/>
        <v>0</v>
      </c>
      <c r="H334" s="27" t="str">
        <f t="shared" si="68"/>
        <v/>
      </c>
      <c r="I334" s="27" t="str">
        <f t="shared" si="66"/>
        <v>000</v>
      </c>
      <c r="J334" s="27"/>
      <c r="K334" s="31" t="s">
        <v>750</v>
      </c>
      <c r="L334" s="28" t="str">
        <f t="shared" ref="L334:L397" si="77">+CONCATENATE(C334,".",E334,".",G334,".",I334)</f>
        <v>22.4.0.000</v>
      </c>
      <c r="M334" s="29" t="s">
        <v>749</v>
      </c>
    </row>
    <row r="335" spans="1:13" ht="15.75">
      <c r="A335" s="23" t="str">
        <f t="shared" si="75"/>
        <v>22.4.1.000</v>
      </c>
      <c r="B335" s="24" t="s">
        <v>751</v>
      </c>
      <c r="C335" s="26" t="str">
        <f t="shared" si="74"/>
        <v>22</v>
      </c>
      <c r="D335" s="24" t="s">
        <v>699</v>
      </c>
      <c r="E335" s="26" t="str">
        <f t="shared" ref="E335:E398" si="78">+MID(K335,4,1)</f>
        <v>4</v>
      </c>
      <c r="F335" s="27" t="str">
        <f t="shared" si="76"/>
        <v>DE INSTITUCIONES PÚBLICAS NO FINANCIERAS</v>
      </c>
      <c r="G335" s="26" t="str">
        <f t="shared" ref="G335:G398" si="79">+MID(K335,6,1)</f>
        <v>1</v>
      </c>
      <c r="H335" s="27" t="str">
        <f t="shared" si="68"/>
        <v>De empresas públicas no financieras</v>
      </c>
      <c r="I335" s="27" t="str">
        <f t="shared" ref="I335:I398" si="80">+MID($K335,8,3)</f>
        <v>000</v>
      </c>
      <c r="J335" s="27" t="str">
        <f t="shared" ref="J335:J337" si="81">IF(I335="000","",MID($K335,12,60))</f>
        <v/>
      </c>
      <c r="K335" s="30" t="s">
        <v>752</v>
      </c>
      <c r="L335" s="28" t="str">
        <f t="shared" si="77"/>
        <v>22.4.1.000</v>
      </c>
      <c r="M335" s="29" t="s">
        <v>751</v>
      </c>
    </row>
    <row r="336" spans="1:13" ht="15.75">
      <c r="A336" s="23" t="str">
        <f t="shared" si="75"/>
        <v>22.4.2.000</v>
      </c>
      <c r="B336" s="24" t="s">
        <v>753</v>
      </c>
      <c r="C336" s="26" t="str">
        <f t="shared" si="74"/>
        <v>22</v>
      </c>
      <c r="D336" s="24" t="s">
        <v>699</v>
      </c>
      <c r="E336" s="26" t="str">
        <f t="shared" si="78"/>
        <v>4</v>
      </c>
      <c r="F336" s="27" t="str">
        <f t="shared" si="76"/>
        <v>DE INSTITUCIONES PÚBLICAS NO FINANCIERAS</v>
      </c>
      <c r="G336" s="26" t="str">
        <f t="shared" si="79"/>
        <v>2</v>
      </c>
      <c r="H336" s="27" t="str">
        <f t="shared" si="68"/>
        <v>De empresas públicas multinacionales</v>
      </c>
      <c r="I336" s="27" t="str">
        <f t="shared" si="80"/>
        <v>000</v>
      </c>
      <c r="J336" s="27" t="str">
        <f t="shared" si="81"/>
        <v/>
      </c>
      <c r="K336" s="30" t="s">
        <v>754</v>
      </c>
      <c r="L336" s="28" t="str">
        <f t="shared" si="77"/>
        <v>22.4.2.000</v>
      </c>
      <c r="M336" s="29" t="s">
        <v>753</v>
      </c>
    </row>
    <row r="337" spans="1:13" ht="15.75">
      <c r="A337" s="23" t="str">
        <f t="shared" si="75"/>
        <v>22.4.9.000</v>
      </c>
      <c r="B337" s="24" t="s">
        <v>645</v>
      </c>
      <c r="C337" s="26" t="str">
        <f t="shared" si="74"/>
        <v>22</v>
      </c>
      <c r="D337" s="24" t="s">
        <v>699</v>
      </c>
      <c r="E337" s="26" t="str">
        <f t="shared" si="78"/>
        <v>4</v>
      </c>
      <c r="F337" s="27" t="str">
        <f t="shared" si="76"/>
        <v>DE INSTITUCIONES PÚBLICAS NO FINANCIERAS</v>
      </c>
      <c r="G337" s="26" t="str">
        <f t="shared" si="79"/>
        <v>9</v>
      </c>
      <c r="H337" s="27" t="str">
        <f t="shared" si="68"/>
        <v>De fondos fiduciarios y otros entes del sector público no fi</v>
      </c>
      <c r="I337" s="27" t="str">
        <f t="shared" si="80"/>
        <v>000</v>
      </c>
      <c r="J337" s="27" t="str">
        <f t="shared" si="81"/>
        <v/>
      </c>
      <c r="K337" s="30" t="s">
        <v>755</v>
      </c>
      <c r="L337" s="28" t="str">
        <f t="shared" si="77"/>
        <v>22.4.9.000</v>
      </c>
      <c r="M337" s="29" t="s">
        <v>645</v>
      </c>
    </row>
    <row r="338" spans="1:13" ht="15.75">
      <c r="A338" s="23" t="str">
        <f t="shared" si="75"/>
        <v>22.5.0.000</v>
      </c>
      <c r="B338" s="24" t="s">
        <v>647</v>
      </c>
      <c r="C338" s="26" t="str">
        <f t="shared" si="74"/>
        <v>22</v>
      </c>
      <c r="D338" s="24" t="s">
        <v>699</v>
      </c>
      <c r="E338" s="26" t="str">
        <f t="shared" si="78"/>
        <v>5</v>
      </c>
      <c r="F338" s="27" t="str">
        <f t="shared" si="76"/>
        <v>DE GOBIERNOS E INSTITUCIONES PROVINCIALES Y MUNICIPALES</v>
      </c>
      <c r="G338" s="26" t="str">
        <f t="shared" si="79"/>
        <v>0</v>
      </c>
      <c r="H338" s="27" t="str">
        <f t="shared" ref="H338:H401" si="82">IF(G338="0","",IF(G338=G337,H337,MID($K338,12,60)))</f>
        <v/>
      </c>
      <c r="I338" s="27" t="str">
        <f t="shared" si="80"/>
        <v>000</v>
      </c>
      <c r="J338" s="27"/>
      <c r="K338" s="31" t="s">
        <v>756</v>
      </c>
      <c r="L338" s="28" t="str">
        <f t="shared" si="77"/>
        <v>22.5.0.000</v>
      </c>
      <c r="M338" s="29" t="s">
        <v>647</v>
      </c>
    </row>
    <row r="339" spans="1:13" ht="15.75">
      <c r="A339" s="23" t="str">
        <f t="shared" si="75"/>
        <v>22.5.1.000</v>
      </c>
      <c r="B339" s="24" t="s">
        <v>649</v>
      </c>
      <c r="C339" s="26" t="str">
        <f t="shared" si="74"/>
        <v>22</v>
      </c>
      <c r="D339" s="24" t="s">
        <v>699</v>
      </c>
      <c r="E339" s="26" t="str">
        <f t="shared" si="78"/>
        <v>5</v>
      </c>
      <c r="F339" s="27" t="str">
        <f t="shared" si="76"/>
        <v>DE GOBIERNOS E INSTITUCIONES PROVINCIALES Y MUNICIPALES</v>
      </c>
      <c r="G339" s="26" t="str">
        <f t="shared" si="79"/>
        <v>1</v>
      </c>
      <c r="H339" s="27" t="str">
        <f t="shared" si="82"/>
        <v>De gobiernos provinciales</v>
      </c>
      <c r="I339" s="27" t="str">
        <f t="shared" si="80"/>
        <v>000</v>
      </c>
      <c r="J339" s="27" t="str">
        <f t="shared" ref="J339:J346" si="83">IF(I339="000","",MID($K339,12,60))</f>
        <v/>
      </c>
      <c r="K339" s="30" t="s">
        <v>757</v>
      </c>
      <c r="L339" s="28" t="str">
        <f t="shared" si="77"/>
        <v>22.5.1.000</v>
      </c>
      <c r="M339" s="29" t="s">
        <v>649</v>
      </c>
    </row>
    <row r="340" spans="1:13" ht="15.75">
      <c r="A340" s="23" t="str">
        <f t="shared" si="75"/>
        <v>22.5.2.000</v>
      </c>
      <c r="B340" s="24" t="s">
        <v>651</v>
      </c>
      <c r="C340" s="26" t="str">
        <f t="shared" si="74"/>
        <v>22</v>
      </c>
      <c r="D340" s="24" t="s">
        <v>699</v>
      </c>
      <c r="E340" s="26" t="str">
        <f t="shared" si="78"/>
        <v>5</v>
      </c>
      <c r="F340" s="27" t="str">
        <f t="shared" si="76"/>
        <v>DE GOBIERNOS E INSTITUCIONES PROVINCIALES Y MUNICIPALES</v>
      </c>
      <c r="G340" s="26" t="str">
        <f t="shared" si="79"/>
        <v>2</v>
      </c>
      <c r="H340" s="27" t="str">
        <f t="shared" si="82"/>
        <v>De instituciones públicas financieras provinciales</v>
      </c>
      <c r="I340" s="27" t="str">
        <f t="shared" si="80"/>
        <v>000</v>
      </c>
      <c r="J340" s="27" t="str">
        <f t="shared" si="83"/>
        <v/>
      </c>
      <c r="K340" s="30" t="s">
        <v>758</v>
      </c>
      <c r="L340" s="28" t="str">
        <f t="shared" si="77"/>
        <v>22.5.2.000</v>
      </c>
      <c r="M340" s="29" t="s">
        <v>651</v>
      </c>
    </row>
    <row r="341" spans="1:13" ht="15.75">
      <c r="A341" s="23" t="str">
        <f t="shared" si="75"/>
        <v>22.5.3.000</v>
      </c>
      <c r="B341" s="24" t="s">
        <v>653</v>
      </c>
      <c r="C341" s="26" t="str">
        <f t="shared" si="74"/>
        <v>22</v>
      </c>
      <c r="D341" s="24" t="s">
        <v>699</v>
      </c>
      <c r="E341" s="26" t="str">
        <f t="shared" si="78"/>
        <v>5</v>
      </c>
      <c r="F341" s="27" t="str">
        <f t="shared" si="76"/>
        <v>DE GOBIERNOS E INSTITUCIONES PROVINCIALES Y MUNICIPALES</v>
      </c>
      <c r="G341" s="26" t="str">
        <f t="shared" si="79"/>
        <v>3</v>
      </c>
      <c r="H341" s="27" t="str">
        <f t="shared" si="82"/>
        <v>De empresas públicas no financieras provinciales</v>
      </c>
      <c r="I341" s="27" t="str">
        <f t="shared" si="80"/>
        <v>000</v>
      </c>
      <c r="J341" s="27" t="str">
        <f t="shared" si="83"/>
        <v/>
      </c>
      <c r="K341" s="30" t="s">
        <v>759</v>
      </c>
      <c r="L341" s="28" t="str">
        <f t="shared" si="77"/>
        <v>22.5.3.000</v>
      </c>
      <c r="M341" s="29" t="s">
        <v>653</v>
      </c>
    </row>
    <row r="342" spans="1:13" s="37" customFormat="1" ht="15.75">
      <c r="A342" s="32" t="str">
        <f t="shared" si="75"/>
        <v>22.5.4.000</v>
      </c>
      <c r="B342" s="33" t="s">
        <v>655</v>
      </c>
      <c r="C342" s="34" t="str">
        <f t="shared" si="74"/>
        <v>22</v>
      </c>
      <c r="D342" s="33" t="s">
        <v>699</v>
      </c>
      <c r="E342" s="34" t="str">
        <f t="shared" si="78"/>
        <v>5</v>
      </c>
      <c r="F342" s="35" t="str">
        <f t="shared" si="76"/>
        <v>DE GOBIERNOS E INSTITUCIONES PROVINCIALES Y MUNICIPALES</v>
      </c>
      <c r="G342" s="34">
        <v>4</v>
      </c>
      <c r="H342" s="35" t="str">
        <f t="shared" si="82"/>
        <v>De otras instituciones públicas provinciales</v>
      </c>
      <c r="I342" s="35" t="str">
        <f t="shared" si="80"/>
        <v>000</v>
      </c>
      <c r="J342" s="35" t="str">
        <f t="shared" si="83"/>
        <v/>
      </c>
      <c r="K342" s="36" t="s">
        <v>760</v>
      </c>
      <c r="L342" s="32" t="str">
        <f t="shared" si="77"/>
        <v>22.5.4.000</v>
      </c>
      <c r="M342" s="33" t="s">
        <v>655</v>
      </c>
    </row>
    <row r="343" spans="1:13" ht="15.75">
      <c r="A343" s="23" t="str">
        <f t="shared" si="75"/>
        <v>22.5.5.000</v>
      </c>
      <c r="B343" s="24" t="s">
        <v>657</v>
      </c>
      <c r="C343" s="26" t="str">
        <f t="shared" si="74"/>
        <v>22</v>
      </c>
      <c r="D343" s="24" t="s">
        <v>699</v>
      </c>
      <c r="E343" s="26" t="str">
        <f t="shared" si="78"/>
        <v>5</v>
      </c>
      <c r="F343" s="27" t="str">
        <f t="shared" si="76"/>
        <v>DE GOBIERNOS E INSTITUCIONES PROVINCIALES Y MUNICIPALES</v>
      </c>
      <c r="G343" s="26">
        <v>5</v>
      </c>
      <c r="H343" s="27" t="str">
        <f t="shared" si="82"/>
        <v>De gobiernos municipales</v>
      </c>
      <c r="I343" s="27" t="str">
        <f t="shared" si="80"/>
        <v>000</v>
      </c>
      <c r="J343" s="27" t="str">
        <f t="shared" si="83"/>
        <v/>
      </c>
      <c r="K343" s="30" t="s">
        <v>761</v>
      </c>
      <c r="L343" s="28" t="str">
        <f t="shared" si="77"/>
        <v>22.5.5.000</v>
      </c>
      <c r="M343" s="29" t="s">
        <v>657</v>
      </c>
    </row>
    <row r="344" spans="1:13" s="37" customFormat="1" ht="15.75">
      <c r="A344" s="32" t="str">
        <f t="shared" si="75"/>
        <v>22.5.6.000</v>
      </c>
      <c r="B344" s="33" t="s">
        <v>659</v>
      </c>
      <c r="C344" s="34" t="str">
        <f t="shared" si="74"/>
        <v>22</v>
      </c>
      <c r="D344" s="33" t="s">
        <v>699</v>
      </c>
      <c r="E344" s="34" t="str">
        <f t="shared" si="78"/>
        <v>5</v>
      </c>
      <c r="F344" s="35" t="str">
        <f t="shared" si="76"/>
        <v>DE GOBIERNOS E INSTITUCIONES PROVINCIALES Y MUNICIPALES</v>
      </c>
      <c r="G344" s="34">
        <v>6</v>
      </c>
      <c r="H344" s="35" t="str">
        <f t="shared" si="82"/>
        <v>De instituciones públicas financieras municipales</v>
      </c>
      <c r="I344" s="35" t="str">
        <f t="shared" si="80"/>
        <v>000</v>
      </c>
      <c r="J344" s="35" t="str">
        <f t="shared" si="83"/>
        <v/>
      </c>
      <c r="K344" s="36" t="s">
        <v>762</v>
      </c>
      <c r="L344" s="32" t="str">
        <f t="shared" si="77"/>
        <v>22.5.6.000</v>
      </c>
      <c r="M344" s="33" t="s">
        <v>659</v>
      </c>
    </row>
    <row r="345" spans="1:13" ht="15.75">
      <c r="A345" s="23" t="str">
        <f t="shared" si="75"/>
        <v>22.5.7.000</v>
      </c>
      <c r="B345" s="24" t="s">
        <v>661</v>
      </c>
      <c r="C345" s="26" t="str">
        <f t="shared" si="74"/>
        <v>22</v>
      </c>
      <c r="D345" s="24" t="s">
        <v>699</v>
      </c>
      <c r="E345" s="26" t="str">
        <f t="shared" si="78"/>
        <v>5</v>
      </c>
      <c r="F345" s="27" t="str">
        <f t="shared" si="76"/>
        <v>DE GOBIERNOS E INSTITUCIONES PROVINCIALES Y MUNICIPALES</v>
      </c>
      <c r="G345" s="26">
        <v>7</v>
      </c>
      <c r="H345" s="27" t="str">
        <f t="shared" si="82"/>
        <v>De empresas públicas no financieras municipales</v>
      </c>
      <c r="I345" s="27" t="str">
        <f t="shared" si="80"/>
        <v>000</v>
      </c>
      <c r="J345" s="27" t="str">
        <f t="shared" si="83"/>
        <v/>
      </c>
      <c r="K345" s="30" t="s">
        <v>763</v>
      </c>
      <c r="L345" s="28" t="str">
        <f t="shared" si="77"/>
        <v>22.5.7.000</v>
      </c>
      <c r="M345" s="29" t="s">
        <v>661</v>
      </c>
    </row>
    <row r="346" spans="1:13" ht="15.75">
      <c r="A346" s="23" t="str">
        <f t="shared" si="75"/>
        <v>22.5.8.000</v>
      </c>
      <c r="B346" s="24" t="s">
        <v>663</v>
      </c>
      <c r="C346" s="26" t="str">
        <f t="shared" si="74"/>
        <v>22</v>
      </c>
      <c r="D346" s="24" t="s">
        <v>699</v>
      </c>
      <c r="E346" s="26" t="str">
        <f t="shared" si="78"/>
        <v>5</v>
      </c>
      <c r="F346" s="27" t="str">
        <f t="shared" si="76"/>
        <v>DE GOBIERNOS E INSTITUCIONES PROVINCIALES Y MUNICIPALES</v>
      </c>
      <c r="G346" s="26">
        <v>8</v>
      </c>
      <c r="H346" s="27" t="str">
        <f t="shared" si="82"/>
        <v>De otras instituciones públicas municipales</v>
      </c>
      <c r="I346" s="27" t="str">
        <f t="shared" si="80"/>
        <v>000</v>
      </c>
      <c r="J346" s="27" t="str">
        <f t="shared" si="83"/>
        <v/>
      </c>
      <c r="K346" s="30" t="s">
        <v>764</v>
      </c>
      <c r="L346" s="28" t="str">
        <f t="shared" si="77"/>
        <v>22.5.8.000</v>
      </c>
      <c r="M346" s="29" t="s">
        <v>663</v>
      </c>
    </row>
    <row r="347" spans="1:13" ht="15.75">
      <c r="A347" s="23" t="str">
        <f t="shared" si="75"/>
        <v>22.6.0.000</v>
      </c>
      <c r="B347" s="24" t="s">
        <v>665</v>
      </c>
      <c r="C347" s="26" t="str">
        <f t="shared" si="74"/>
        <v>22</v>
      </c>
      <c r="D347" s="24" t="s">
        <v>699</v>
      </c>
      <c r="E347" s="26" t="str">
        <f t="shared" si="78"/>
        <v>6</v>
      </c>
      <c r="F347" s="27" t="str">
        <f t="shared" si="76"/>
        <v>DEL SECTOR EXTERNO</v>
      </c>
      <c r="G347" s="26" t="str">
        <f t="shared" si="79"/>
        <v>0</v>
      </c>
      <c r="H347" s="27" t="str">
        <f t="shared" si="82"/>
        <v/>
      </c>
      <c r="I347" s="27" t="str">
        <f t="shared" si="80"/>
        <v>000</v>
      </c>
      <c r="J347" s="27"/>
      <c r="K347" s="31" t="s">
        <v>765</v>
      </c>
      <c r="L347" s="28" t="str">
        <f t="shared" si="77"/>
        <v>22.6.0.000</v>
      </c>
      <c r="M347" s="29" t="s">
        <v>665</v>
      </c>
    </row>
    <row r="348" spans="1:13" ht="15.75">
      <c r="A348" s="23" t="str">
        <f t="shared" si="75"/>
        <v>22.6.1.000</v>
      </c>
      <c r="B348" s="24" t="s">
        <v>667</v>
      </c>
      <c r="C348" s="26" t="str">
        <f t="shared" si="74"/>
        <v>22</v>
      </c>
      <c r="D348" s="24" t="s">
        <v>699</v>
      </c>
      <c r="E348" s="26" t="str">
        <f t="shared" si="78"/>
        <v>6</v>
      </c>
      <c r="F348" s="27" t="str">
        <f t="shared" si="76"/>
        <v>DEL SECTOR EXTERNO</v>
      </c>
      <c r="G348" s="26" t="str">
        <f t="shared" si="79"/>
        <v>1</v>
      </c>
      <c r="H348" s="27" t="str">
        <f t="shared" si="82"/>
        <v>De gobiernos extranjeros</v>
      </c>
      <c r="I348" s="27" t="str">
        <f t="shared" si="80"/>
        <v>000</v>
      </c>
      <c r="J348" s="27" t="str">
        <f t="shared" ref="J348:J350" si="84">IF(I348="000","",MID($K348,12,60))</f>
        <v/>
      </c>
      <c r="K348" s="30" t="s">
        <v>766</v>
      </c>
      <c r="L348" s="28" t="str">
        <f t="shared" si="77"/>
        <v>22.6.1.000</v>
      </c>
      <c r="M348" s="29" t="s">
        <v>667</v>
      </c>
    </row>
    <row r="349" spans="1:13" ht="15.75">
      <c r="A349" s="23" t="str">
        <f t="shared" si="75"/>
        <v>22.6.2.000</v>
      </c>
      <c r="B349" s="24" t="s">
        <v>669</v>
      </c>
      <c r="C349" s="26" t="str">
        <f t="shared" si="74"/>
        <v>22</v>
      </c>
      <c r="D349" s="24" t="s">
        <v>699</v>
      </c>
      <c r="E349" s="26" t="str">
        <f t="shared" si="78"/>
        <v>6</v>
      </c>
      <c r="F349" s="27" t="str">
        <f t="shared" si="76"/>
        <v>DEL SECTOR EXTERNO</v>
      </c>
      <c r="G349" s="26" t="str">
        <f t="shared" si="79"/>
        <v>2</v>
      </c>
      <c r="H349" s="27" t="str">
        <f t="shared" si="82"/>
        <v>De organismos internacionales</v>
      </c>
      <c r="I349" s="27" t="str">
        <f t="shared" si="80"/>
        <v>000</v>
      </c>
      <c r="J349" s="27" t="str">
        <f t="shared" si="84"/>
        <v/>
      </c>
      <c r="K349" s="30" t="s">
        <v>767</v>
      </c>
      <c r="L349" s="28" t="str">
        <f t="shared" si="77"/>
        <v>22.6.2.000</v>
      </c>
      <c r="M349" s="29" t="s">
        <v>669</v>
      </c>
    </row>
    <row r="350" spans="1:13" ht="15.75">
      <c r="A350" s="23" t="str">
        <f t="shared" si="75"/>
        <v>22.6.3.000</v>
      </c>
      <c r="B350" s="24" t="s">
        <v>671</v>
      </c>
      <c r="C350" s="26" t="str">
        <f t="shared" si="74"/>
        <v>22</v>
      </c>
      <c r="D350" s="24" t="s">
        <v>699</v>
      </c>
      <c r="E350" s="26" t="str">
        <f t="shared" si="78"/>
        <v>6</v>
      </c>
      <c r="F350" s="27" t="str">
        <f t="shared" si="76"/>
        <v>DEL SECTOR EXTERNO</v>
      </c>
      <c r="G350" s="26" t="str">
        <f t="shared" si="79"/>
        <v>3</v>
      </c>
      <c r="H350" s="27" t="str">
        <f t="shared" si="82"/>
        <v>Del sector privado extranjero</v>
      </c>
      <c r="I350" s="27" t="str">
        <f t="shared" si="80"/>
        <v>000</v>
      </c>
      <c r="J350" s="27" t="str">
        <f t="shared" si="84"/>
        <v/>
      </c>
      <c r="K350" s="30" t="s">
        <v>768</v>
      </c>
      <c r="L350" s="28" t="str">
        <f t="shared" si="77"/>
        <v>22.6.3.000</v>
      </c>
      <c r="M350" s="29" t="s">
        <v>671</v>
      </c>
    </row>
    <row r="351" spans="1:13" customFormat="1" ht="15.75">
      <c r="A351" s="23" t="str">
        <f t="shared" si="75"/>
        <v>31.0.0.000</v>
      </c>
      <c r="B351" s="24" t="s">
        <v>769</v>
      </c>
      <c r="C351" s="25" t="str">
        <f t="shared" si="74"/>
        <v>31</v>
      </c>
      <c r="D351" s="25" t="s">
        <v>769</v>
      </c>
      <c r="E351" s="26" t="str">
        <f t="shared" si="78"/>
        <v>0</v>
      </c>
      <c r="F351" s="27" t="str">
        <f t="shared" si="76"/>
        <v/>
      </c>
      <c r="G351" s="26" t="str">
        <f t="shared" si="79"/>
        <v>0</v>
      </c>
      <c r="H351" s="27" t="str">
        <f t="shared" si="82"/>
        <v/>
      </c>
      <c r="I351" s="27" t="str">
        <f t="shared" si="80"/>
        <v>000</v>
      </c>
      <c r="J351" s="46"/>
      <c r="K351" s="28" t="s">
        <v>770</v>
      </c>
      <c r="L351" s="28" t="str">
        <f t="shared" si="77"/>
        <v>31.0.0.000</v>
      </c>
      <c r="M351" s="29" t="s">
        <v>769</v>
      </c>
    </row>
    <row r="352" spans="1:13" ht="15.75">
      <c r="A352" s="23" t="str">
        <f t="shared" si="75"/>
        <v>31.1.0.000</v>
      </c>
      <c r="B352" s="24" t="s">
        <v>771</v>
      </c>
      <c r="C352" s="26" t="str">
        <f t="shared" si="74"/>
        <v>31</v>
      </c>
      <c r="D352" s="27" t="s">
        <v>769</v>
      </c>
      <c r="E352" s="26" t="str">
        <f t="shared" si="78"/>
        <v>1</v>
      </c>
      <c r="F352" s="27" t="str">
        <f t="shared" si="76"/>
        <v>VENTA DE TITULOS Y VALORES EN MONEDA NACIONAL</v>
      </c>
      <c r="G352" s="26" t="str">
        <f t="shared" si="79"/>
        <v>0</v>
      </c>
      <c r="H352" s="27" t="str">
        <f t="shared" si="82"/>
        <v/>
      </c>
      <c r="I352" s="27" t="str">
        <f t="shared" si="80"/>
        <v>000</v>
      </c>
      <c r="J352" s="27"/>
      <c r="K352" s="30" t="s">
        <v>772</v>
      </c>
      <c r="L352" s="28" t="str">
        <f t="shared" si="77"/>
        <v>31.1.0.000</v>
      </c>
      <c r="M352" s="29" t="s">
        <v>771</v>
      </c>
    </row>
    <row r="353" spans="1:13" ht="15.75">
      <c r="A353" s="23" t="str">
        <f t="shared" si="75"/>
        <v>31.2.0.000</v>
      </c>
      <c r="B353" s="24" t="s">
        <v>773</v>
      </c>
      <c r="C353" s="26" t="str">
        <f t="shared" si="74"/>
        <v>31</v>
      </c>
      <c r="D353" s="27" t="s">
        <v>769</v>
      </c>
      <c r="E353" s="26" t="str">
        <f t="shared" si="78"/>
        <v>2</v>
      </c>
      <c r="F353" s="27" t="str">
        <f t="shared" si="76"/>
        <v>VENTA DE TITULOS Y VALORES EN MONEDA EXTRANJERA</v>
      </c>
      <c r="G353" s="26" t="str">
        <f t="shared" si="79"/>
        <v>0</v>
      </c>
      <c r="H353" s="27" t="str">
        <f t="shared" si="82"/>
        <v/>
      </c>
      <c r="I353" s="27" t="str">
        <f t="shared" si="80"/>
        <v>000</v>
      </c>
      <c r="J353" s="27"/>
      <c r="K353" s="30" t="s">
        <v>774</v>
      </c>
      <c r="L353" s="28" t="str">
        <f t="shared" si="77"/>
        <v>31.2.0.000</v>
      </c>
      <c r="M353" s="29" t="s">
        <v>773</v>
      </c>
    </row>
    <row r="354" spans="1:13" customFormat="1" ht="15.75">
      <c r="A354" s="23" t="str">
        <f t="shared" si="75"/>
        <v>32.0.0.000</v>
      </c>
      <c r="B354" s="24" t="s">
        <v>775</v>
      </c>
      <c r="C354" s="25" t="str">
        <f t="shared" si="74"/>
        <v>32</v>
      </c>
      <c r="D354" s="25" t="s">
        <v>775</v>
      </c>
      <c r="E354" s="26" t="str">
        <f t="shared" si="78"/>
        <v>0</v>
      </c>
      <c r="F354" s="27" t="str">
        <f t="shared" si="76"/>
        <v/>
      </c>
      <c r="G354" s="26" t="str">
        <f t="shared" si="79"/>
        <v>0</v>
      </c>
      <c r="H354" s="27" t="str">
        <f t="shared" si="82"/>
        <v/>
      </c>
      <c r="I354" s="27" t="str">
        <f t="shared" si="80"/>
        <v>000</v>
      </c>
      <c r="J354" s="46"/>
      <c r="K354" s="28" t="s">
        <v>776</v>
      </c>
      <c r="L354" s="28" t="str">
        <f t="shared" si="77"/>
        <v>32.0.0.000</v>
      </c>
      <c r="M354" s="29" t="s">
        <v>775</v>
      </c>
    </row>
    <row r="355" spans="1:13" ht="15.75">
      <c r="A355" s="23" t="str">
        <f t="shared" si="75"/>
        <v>32.1.0.000</v>
      </c>
      <c r="B355" s="24" t="s">
        <v>777</v>
      </c>
      <c r="C355" s="26" t="str">
        <f t="shared" si="74"/>
        <v>32</v>
      </c>
      <c r="D355" s="27" t="s">
        <v>775</v>
      </c>
      <c r="E355" s="26" t="str">
        <f t="shared" si="78"/>
        <v>1</v>
      </c>
      <c r="F355" s="27" t="str">
        <f t="shared" si="76"/>
        <v>DE EMPRESAS PRIVADAS NACIONALES</v>
      </c>
      <c r="G355" s="26" t="str">
        <f t="shared" si="79"/>
        <v>0</v>
      </c>
      <c r="H355" s="27" t="str">
        <f t="shared" si="82"/>
        <v/>
      </c>
      <c r="I355" s="27" t="str">
        <f t="shared" si="80"/>
        <v>000</v>
      </c>
      <c r="J355" s="27"/>
      <c r="K355" s="30" t="s">
        <v>778</v>
      </c>
      <c r="L355" s="28" t="str">
        <f t="shared" si="77"/>
        <v>32.1.0.000</v>
      </c>
      <c r="M355" s="29" t="s">
        <v>777</v>
      </c>
    </row>
    <row r="356" spans="1:13" ht="15.75">
      <c r="A356" s="23" t="str">
        <f t="shared" si="75"/>
        <v>32.2.0.000</v>
      </c>
      <c r="B356" s="24" t="s">
        <v>745</v>
      </c>
      <c r="C356" s="26" t="str">
        <f t="shared" si="74"/>
        <v>32</v>
      </c>
      <c r="D356" s="27" t="s">
        <v>775</v>
      </c>
      <c r="E356" s="26" t="str">
        <f t="shared" si="78"/>
        <v>2</v>
      </c>
      <c r="F356" s="27" t="str">
        <f t="shared" si="76"/>
        <v>DE INSTITUCIONES PÚBLICAS FINANCIERAS</v>
      </c>
      <c r="G356" s="26" t="str">
        <f t="shared" si="79"/>
        <v>0</v>
      </c>
      <c r="H356" s="27" t="str">
        <f t="shared" si="82"/>
        <v/>
      </c>
      <c r="I356" s="27" t="str">
        <f t="shared" si="80"/>
        <v>000</v>
      </c>
      <c r="J356" s="27"/>
      <c r="K356" s="30" t="s">
        <v>779</v>
      </c>
      <c r="L356" s="28" t="str">
        <f t="shared" si="77"/>
        <v>32.2.0.000</v>
      </c>
      <c r="M356" s="29" t="s">
        <v>745</v>
      </c>
    </row>
    <row r="357" spans="1:13" ht="15.75">
      <c r="A357" s="23" t="str">
        <f t="shared" si="75"/>
        <v>32.3.0.000</v>
      </c>
      <c r="B357" s="24" t="s">
        <v>780</v>
      </c>
      <c r="C357" s="26" t="str">
        <f t="shared" si="74"/>
        <v>32</v>
      </c>
      <c r="D357" s="27" t="s">
        <v>775</v>
      </c>
      <c r="E357" s="26" t="str">
        <f t="shared" si="78"/>
        <v>3</v>
      </c>
      <c r="F357" s="27" t="str">
        <f t="shared" si="76"/>
        <v>DE EMPRESAS PÚBLICAS NO FINANCIERAS</v>
      </c>
      <c r="G357" s="26" t="str">
        <f t="shared" si="79"/>
        <v>0</v>
      </c>
      <c r="H357" s="27" t="str">
        <f t="shared" si="82"/>
        <v/>
      </c>
      <c r="I357" s="27" t="str">
        <f t="shared" si="80"/>
        <v>000</v>
      </c>
      <c r="J357" s="27"/>
      <c r="K357" s="30" t="s">
        <v>781</v>
      </c>
      <c r="L357" s="28" t="str">
        <f t="shared" si="77"/>
        <v>32.3.0.000</v>
      </c>
      <c r="M357" s="29" t="s">
        <v>780</v>
      </c>
    </row>
    <row r="358" spans="1:13" ht="15.75">
      <c r="A358" s="23" t="str">
        <f t="shared" si="75"/>
        <v>32.4.0.000</v>
      </c>
      <c r="B358" s="24" t="s">
        <v>782</v>
      </c>
      <c r="C358" s="26" t="str">
        <f t="shared" si="74"/>
        <v>32</v>
      </c>
      <c r="D358" s="27" t="s">
        <v>775</v>
      </c>
      <c r="E358" s="26" t="str">
        <f t="shared" si="78"/>
        <v>4</v>
      </c>
      <c r="F358" s="27" t="str">
        <f t="shared" si="76"/>
        <v>DE EMPRESAS PÚBLICAS MULTINACIONALES</v>
      </c>
      <c r="G358" s="26" t="str">
        <f t="shared" si="79"/>
        <v>0</v>
      </c>
      <c r="H358" s="27" t="str">
        <f t="shared" si="82"/>
        <v/>
      </c>
      <c r="I358" s="27" t="str">
        <f t="shared" si="80"/>
        <v>000</v>
      </c>
      <c r="J358" s="27"/>
      <c r="K358" s="30" t="s">
        <v>783</v>
      </c>
      <c r="L358" s="28" t="str">
        <f t="shared" si="77"/>
        <v>32.4.0.000</v>
      </c>
      <c r="M358" s="29" t="s">
        <v>782</v>
      </c>
    </row>
    <row r="359" spans="1:13" ht="15.75">
      <c r="A359" s="23" t="str">
        <f t="shared" si="75"/>
        <v>32.5.0.000</v>
      </c>
      <c r="B359" s="24" t="s">
        <v>784</v>
      </c>
      <c r="C359" s="26" t="str">
        <f t="shared" si="74"/>
        <v>32</v>
      </c>
      <c r="D359" s="27" t="s">
        <v>775</v>
      </c>
      <c r="E359" s="26" t="str">
        <f t="shared" si="78"/>
        <v>5</v>
      </c>
      <c r="F359" s="27" t="str">
        <f t="shared" si="76"/>
        <v>DE ORGANISMOS INTERNACIONALES</v>
      </c>
      <c r="G359" s="26" t="str">
        <f t="shared" si="79"/>
        <v>0</v>
      </c>
      <c r="H359" s="27" t="str">
        <f t="shared" si="82"/>
        <v/>
      </c>
      <c r="I359" s="27" t="str">
        <f t="shared" si="80"/>
        <v>000</v>
      </c>
      <c r="J359" s="27"/>
      <c r="K359" s="30" t="s">
        <v>785</v>
      </c>
      <c r="L359" s="28" t="str">
        <f t="shared" si="77"/>
        <v>32.5.0.000</v>
      </c>
      <c r="M359" s="29" t="s">
        <v>784</v>
      </c>
    </row>
    <row r="360" spans="1:13" ht="15.75">
      <c r="A360" s="23" t="str">
        <f t="shared" si="75"/>
        <v>32.6.0.000</v>
      </c>
      <c r="B360" s="24" t="s">
        <v>786</v>
      </c>
      <c r="C360" s="26" t="str">
        <f t="shared" si="74"/>
        <v>32</v>
      </c>
      <c r="D360" s="27" t="s">
        <v>775</v>
      </c>
      <c r="E360" s="26" t="str">
        <f t="shared" si="78"/>
        <v>6</v>
      </c>
      <c r="F360" s="27" t="str">
        <f t="shared" si="76"/>
        <v>DE OTRAS EMPRESAS DEL SECTOR EXTERNO</v>
      </c>
      <c r="G360" s="26" t="str">
        <f t="shared" si="79"/>
        <v>0</v>
      </c>
      <c r="H360" s="27" t="str">
        <f t="shared" si="82"/>
        <v/>
      </c>
      <c r="I360" s="27" t="str">
        <f t="shared" si="80"/>
        <v>000</v>
      </c>
      <c r="J360" s="27"/>
      <c r="K360" s="30" t="s">
        <v>787</v>
      </c>
      <c r="L360" s="28" t="str">
        <f t="shared" si="77"/>
        <v>32.6.0.000</v>
      </c>
      <c r="M360" s="29" t="s">
        <v>786</v>
      </c>
    </row>
    <row r="361" spans="1:13" customFormat="1" ht="15.75">
      <c r="A361" s="23" t="str">
        <f t="shared" si="75"/>
        <v>33.0.0.000</v>
      </c>
      <c r="B361" s="24" t="s">
        <v>788</v>
      </c>
      <c r="C361" s="25" t="str">
        <f t="shared" si="74"/>
        <v>33</v>
      </c>
      <c r="D361" s="25" t="s">
        <v>788</v>
      </c>
      <c r="E361" s="26" t="str">
        <f t="shared" si="78"/>
        <v>0</v>
      </c>
      <c r="F361" s="27" t="str">
        <f t="shared" si="76"/>
        <v/>
      </c>
      <c r="G361" s="26" t="str">
        <f t="shared" si="79"/>
        <v>0</v>
      </c>
      <c r="H361" s="27" t="str">
        <f t="shared" si="82"/>
        <v/>
      </c>
      <c r="I361" s="27" t="str">
        <f t="shared" si="80"/>
        <v>000</v>
      </c>
      <c r="J361" s="46"/>
      <c r="K361" s="28" t="s">
        <v>789</v>
      </c>
      <c r="L361" s="28" t="str">
        <f t="shared" si="77"/>
        <v>33.0.0.000</v>
      </c>
      <c r="M361" s="29" t="s">
        <v>788</v>
      </c>
    </row>
    <row r="362" spans="1:13" ht="15.75">
      <c r="A362" s="23" t="str">
        <f t="shared" si="75"/>
        <v>33.1.0.000</v>
      </c>
      <c r="B362" s="24" t="s">
        <v>565</v>
      </c>
      <c r="C362" s="26" t="str">
        <f t="shared" si="74"/>
        <v>33</v>
      </c>
      <c r="D362" s="27" t="s">
        <v>788</v>
      </c>
      <c r="E362" s="26" t="str">
        <f t="shared" si="78"/>
        <v>1</v>
      </c>
      <c r="F362" s="27" t="str">
        <f t="shared" si="76"/>
        <v>DEL SECTOR PRIVADO</v>
      </c>
      <c r="G362" s="26" t="str">
        <f t="shared" si="79"/>
        <v>0</v>
      </c>
      <c r="H362" s="27" t="str">
        <f t="shared" si="82"/>
        <v/>
      </c>
      <c r="I362" s="27" t="str">
        <f t="shared" si="80"/>
        <v>000</v>
      </c>
      <c r="J362" s="27"/>
      <c r="K362" s="31" t="s">
        <v>790</v>
      </c>
      <c r="L362" s="28" t="str">
        <f t="shared" si="77"/>
        <v>33.1.0.000</v>
      </c>
      <c r="M362" s="29" t="s">
        <v>565</v>
      </c>
    </row>
    <row r="363" spans="1:13" ht="15.75">
      <c r="A363" s="23" t="str">
        <f t="shared" si="75"/>
        <v>33.1.1.000</v>
      </c>
      <c r="B363" s="24" t="s">
        <v>791</v>
      </c>
      <c r="C363" s="26" t="str">
        <f t="shared" si="74"/>
        <v>33</v>
      </c>
      <c r="D363" s="27" t="s">
        <v>788</v>
      </c>
      <c r="E363" s="26" t="str">
        <f t="shared" si="78"/>
        <v>1</v>
      </c>
      <c r="F363" s="27" t="str">
        <f t="shared" si="76"/>
        <v>DEL SECTOR PRIVADO</v>
      </c>
      <c r="G363" s="26" t="str">
        <f t="shared" si="79"/>
        <v>1</v>
      </c>
      <c r="H363" s="27" t="str">
        <f t="shared" si="82"/>
        <v>Planes Vs.</v>
      </c>
      <c r="I363" s="27" t="str">
        <f t="shared" si="80"/>
        <v>000</v>
      </c>
      <c r="J363" s="27" t="str">
        <f t="shared" ref="J363:J367" si="85">IF(I363="000","",MID($K363,12,60))</f>
        <v/>
      </c>
      <c r="K363" s="30" t="s">
        <v>792</v>
      </c>
      <c r="L363" s="28" t="str">
        <f t="shared" si="77"/>
        <v>33.1.1.000</v>
      </c>
      <c r="M363" s="29" t="s">
        <v>791</v>
      </c>
    </row>
    <row r="364" spans="1:13" ht="15.75">
      <c r="A364" s="23" t="str">
        <f t="shared" si="75"/>
        <v>33.1.2.000</v>
      </c>
      <c r="B364" s="24" t="s">
        <v>793</v>
      </c>
      <c r="C364" s="26" t="str">
        <f t="shared" si="74"/>
        <v>33</v>
      </c>
      <c r="D364" s="27" t="s">
        <v>788</v>
      </c>
      <c r="E364" s="26" t="str">
        <f t="shared" si="78"/>
        <v>1</v>
      </c>
      <c r="F364" s="27" t="str">
        <f t="shared" si="76"/>
        <v>DEL SECTOR PRIVADO</v>
      </c>
      <c r="G364" s="26" t="str">
        <f t="shared" si="79"/>
        <v>2</v>
      </c>
      <c r="H364" s="27" t="str">
        <f t="shared" si="82"/>
        <v>Recupero Convenio B.P.S.C.</v>
      </c>
      <c r="I364" s="27" t="str">
        <f t="shared" si="80"/>
        <v>000</v>
      </c>
      <c r="J364" s="27" t="str">
        <f t="shared" si="85"/>
        <v/>
      </c>
      <c r="K364" s="30" t="s">
        <v>794</v>
      </c>
      <c r="L364" s="28" t="str">
        <f t="shared" si="77"/>
        <v>33.1.2.000</v>
      </c>
      <c r="M364" s="29" t="s">
        <v>793</v>
      </c>
    </row>
    <row r="365" spans="1:13" ht="15.75">
      <c r="A365" s="23" t="str">
        <f t="shared" si="75"/>
        <v>33.1.3.000</v>
      </c>
      <c r="B365" s="24" t="s">
        <v>795</v>
      </c>
      <c r="C365" s="26" t="str">
        <f t="shared" si="74"/>
        <v>33</v>
      </c>
      <c r="D365" s="27" t="s">
        <v>788</v>
      </c>
      <c r="E365" s="26" t="str">
        <f t="shared" si="78"/>
        <v>1</v>
      </c>
      <c r="F365" s="27" t="str">
        <f t="shared" si="76"/>
        <v>DEL SECTOR PRIVADO</v>
      </c>
      <c r="G365" s="26" t="str">
        <f t="shared" si="79"/>
        <v>3</v>
      </c>
      <c r="H365" s="27" t="str">
        <f t="shared" si="82"/>
        <v xml:space="preserve">Recupero VIVIPLAN </v>
      </c>
      <c r="I365" s="27" t="str">
        <f t="shared" si="80"/>
        <v>000</v>
      </c>
      <c r="J365" s="27" t="str">
        <f t="shared" si="85"/>
        <v/>
      </c>
      <c r="K365" s="30" t="s">
        <v>796</v>
      </c>
      <c r="L365" s="28" t="str">
        <f t="shared" si="77"/>
        <v>33.1.3.000</v>
      </c>
      <c r="M365" s="29" t="s">
        <v>795</v>
      </c>
    </row>
    <row r="366" spans="1:13" ht="15.75">
      <c r="A366" s="23" t="str">
        <f t="shared" si="75"/>
        <v>33.1.4.000</v>
      </c>
      <c r="B366" s="24" t="s">
        <v>797</v>
      </c>
      <c r="C366" s="26" t="str">
        <f t="shared" si="74"/>
        <v>33</v>
      </c>
      <c r="D366" s="27" t="s">
        <v>788</v>
      </c>
      <c r="E366" s="26" t="str">
        <f t="shared" si="78"/>
        <v>1</v>
      </c>
      <c r="F366" s="27" t="str">
        <f t="shared" si="76"/>
        <v>DEL SECTOR PRIVADO</v>
      </c>
      <c r="G366" s="26" t="str">
        <f t="shared" si="79"/>
        <v>4</v>
      </c>
      <c r="H366" s="27" t="str">
        <f t="shared" si="82"/>
        <v xml:space="preserve">Recupero Líneas de Crédito Hipotecario </v>
      </c>
      <c r="I366" s="27" t="str">
        <f t="shared" si="80"/>
        <v>000</v>
      </c>
      <c r="J366" s="27" t="str">
        <f t="shared" si="85"/>
        <v/>
      </c>
      <c r="K366" s="30" t="s">
        <v>798</v>
      </c>
      <c r="L366" s="28" t="str">
        <f t="shared" si="77"/>
        <v>33.1.4.000</v>
      </c>
      <c r="M366" s="29" t="s">
        <v>797</v>
      </c>
    </row>
    <row r="367" spans="1:13" ht="15.75">
      <c r="A367" s="23" t="str">
        <f t="shared" si="75"/>
        <v>33.1.9.000</v>
      </c>
      <c r="B367" s="24" t="s">
        <v>799</v>
      </c>
      <c r="C367" s="26" t="str">
        <f t="shared" si="74"/>
        <v>33</v>
      </c>
      <c r="D367" s="27" t="s">
        <v>788</v>
      </c>
      <c r="E367" s="26" t="str">
        <f t="shared" si="78"/>
        <v>1</v>
      </c>
      <c r="F367" s="27" t="str">
        <f t="shared" si="76"/>
        <v>DEL SECTOR PRIVADO</v>
      </c>
      <c r="G367" s="26" t="str">
        <f t="shared" si="79"/>
        <v>9</v>
      </c>
      <c r="H367" s="27" t="str">
        <f t="shared" si="82"/>
        <v>Otros Recupero del Sector Privado</v>
      </c>
      <c r="I367" s="27" t="str">
        <f t="shared" si="80"/>
        <v>000</v>
      </c>
      <c r="J367" s="27" t="str">
        <f t="shared" si="85"/>
        <v/>
      </c>
      <c r="K367" s="30" t="s">
        <v>800</v>
      </c>
      <c r="L367" s="28" t="str">
        <f t="shared" si="77"/>
        <v>33.1.9.000</v>
      </c>
      <c r="M367" s="29" t="s">
        <v>799</v>
      </c>
    </row>
    <row r="368" spans="1:13" ht="15.75">
      <c r="A368" s="23" t="str">
        <f t="shared" si="75"/>
        <v>33.2.0.000</v>
      </c>
      <c r="B368" s="24" t="s">
        <v>801</v>
      </c>
      <c r="C368" s="26" t="str">
        <f t="shared" si="74"/>
        <v>33</v>
      </c>
      <c r="D368" s="27" t="s">
        <v>788</v>
      </c>
      <c r="E368" s="26" t="str">
        <f t="shared" si="78"/>
        <v>2</v>
      </c>
      <c r="F368" s="27" t="str">
        <f t="shared" si="76"/>
        <v>SECTOR PÚBLICO NACIONAL</v>
      </c>
      <c r="G368" s="26" t="str">
        <f t="shared" si="79"/>
        <v>0</v>
      </c>
      <c r="H368" s="27" t="str">
        <f t="shared" si="82"/>
        <v/>
      </c>
      <c r="I368" s="27" t="str">
        <f t="shared" si="80"/>
        <v>000</v>
      </c>
      <c r="J368" s="27"/>
      <c r="K368" s="31" t="s">
        <v>802</v>
      </c>
      <c r="L368" s="28" t="str">
        <f t="shared" si="77"/>
        <v>33.2.0.000</v>
      </c>
      <c r="M368" s="29" t="s">
        <v>801</v>
      </c>
    </row>
    <row r="369" spans="1:13" ht="15.75">
      <c r="A369" s="23" t="str">
        <f t="shared" si="75"/>
        <v>33.2.1.000</v>
      </c>
      <c r="B369" s="24" t="s">
        <v>709</v>
      </c>
      <c r="C369" s="26" t="str">
        <f t="shared" si="74"/>
        <v>33</v>
      </c>
      <c r="D369" s="27" t="s">
        <v>788</v>
      </c>
      <c r="E369" s="26" t="str">
        <f t="shared" si="78"/>
        <v>2</v>
      </c>
      <c r="F369" s="27" t="str">
        <f t="shared" si="76"/>
        <v>SECTOR PÚBLICO NACIONAL</v>
      </c>
      <c r="G369" s="26" t="str">
        <f t="shared" si="79"/>
        <v>1</v>
      </c>
      <c r="H369" s="27" t="str">
        <f t="shared" si="82"/>
        <v>De la Administración Central Nacional</v>
      </c>
      <c r="I369" s="27" t="str">
        <f t="shared" si="80"/>
        <v>000</v>
      </c>
      <c r="J369" s="27" t="str">
        <f t="shared" ref="J369:J372" si="86">IF(I369="000","",MID($K369,12,60))</f>
        <v/>
      </c>
      <c r="K369" s="30" t="s">
        <v>803</v>
      </c>
      <c r="L369" s="28" t="str">
        <f t="shared" si="77"/>
        <v>33.2.1.000</v>
      </c>
      <c r="M369" s="29" t="s">
        <v>709</v>
      </c>
    </row>
    <row r="370" spans="1:13" ht="15.75">
      <c r="A370" s="23" t="str">
        <f t="shared" si="75"/>
        <v>33.2.2.000</v>
      </c>
      <c r="B370" s="24" t="s">
        <v>620</v>
      </c>
      <c r="C370" s="26" t="str">
        <f t="shared" si="74"/>
        <v>33</v>
      </c>
      <c r="D370" s="27" t="s">
        <v>788</v>
      </c>
      <c r="E370" s="26" t="str">
        <f t="shared" si="78"/>
        <v>2</v>
      </c>
      <c r="F370" s="27" t="str">
        <f t="shared" si="76"/>
        <v>SECTOR PÚBLICO NACIONAL</v>
      </c>
      <c r="G370" s="26" t="str">
        <f t="shared" si="79"/>
        <v>2</v>
      </c>
      <c r="H370" s="27" t="str">
        <f t="shared" si="82"/>
        <v>De Organismos Descentralizados Nacionales</v>
      </c>
      <c r="I370" s="27" t="str">
        <f t="shared" si="80"/>
        <v>000</v>
      </c>
      <c r="J370" s="27" t="str">
        <f t="shared" si="86"/>
        <v/>
      </c>
      <c r="K370" s="30" t="s">
        <v>804</v>
      </c>
      <c r="L370" s="28" t="str">
        <f t="shared" si="77"/>
        <v>33.2.2.000</v>
      </c>
      <c r="M370" s="29" t="s">
        <v>620</v>
      </c>
    </row>
    <row r="371" spans="1:13" ht="15.75">
      <c r="A371" s="23" t="str">
        <f t="shared" si="75"/>
        <v>33.2.3.000</v>
      </c>
      <c r="B371" s="24" t="s">
        <v>805</v>
      </c>
      <c r="C371" s="26" t="str">
        <f t="shared" si="74"/>
        <v>33</v>
      </c>
      <c r="D371" s="27" t="s">
        <v>788</v>
      </c>
      <c r="E371" s="26" t="str">
        <f t="shared" si="78"/>
        <v>2</v>
      </c>
      <c r="F371" s="27" t="str">
        <f t="shared" si="76"/>
        <v>SECTOR PÚBLICO NACIONAL</v>
      </c>
      <c r="G371" s="26" t="str">
        <f t="shared" si="79"/>
        <v>3</v>
      </c>
      <c r="H371" s="27" t="str">
        <f t="shared" si="82"/>
        <v>De Instituciones de Seguridad Social Nacionales</v>
      </c>
      <c r="I371" s="27" t="str">
        <f t="shared" si="80"/>
        <v>000</v>
      </c>
      <c r="J371" s="27" t="str">
        <f t="shared" si="86"/>
        <v/>
      </c>
      <c r="K371" s="30" t="s">
        <v>806</v>
      </c>
      <c r="L371" s="28" t="str">
        <f t="shared" si="77"/>
        <v>33.2.3.000</v>
      </c>
      <c r="M371" s="29" t="s">
        <v>805</v>
      </c>
    </row>
    <row r="372" spans="1:13" ht="15.75">
      <c r="A372" s="23" t="str">
        <f t="shared" si="75"/>
        <v>33.2.7.000</v>
      </c>
      <c r="B372" s="24" t="s">
        <v>632</v>
      </c>
      <c r="C372" s="26" t="str">
        <f t="shared" si="74"/>
        <v>33</v>
      </c>
      <c r="D372" s="27" t="s">
        <v>788</v>
      </c>
      <c r="E372" s="26" t="str">
        <f t="shared" si="78"/>
        <v>2</v>
      </c>
      <c r="F372" s="27" t="str">
        <f t="shared" si="76"/>
        <v>SECTOR PÚBLICO NACIONAL</v>
      </c>
      <c r="G372" s="26" t="str">
        <f t="shared" si="79"/>
        <v>7</v>
      </c>
      <c r="H372" s="27" t="str">
        <f t="shared" si="82"/>
        <v>De Otras Instituciones Públicas Nacionales</v>
      </c>
      <c r="I372" s="27" t="str">
        <f t="shared" si="80"/>
        <v>000</v>
      </c>
      <c r="J372" s="27" t="str">
        <f t="shared" si="86"/>
        <v/>
      </c>
      <c r="K372" s="30" t="s">
        <v>807</v>
      </c>
      <c r="L372" s="28" t="str">
        <f t="shared" si="77"/>
        <v>33.2.7.000</v>
      </c>
      <c r="M372" s="29" t="s">
        <v>632</v>
      </c>
    </row>
    <row r="373" spans="1:13" ht="15.75">
      <c r="A373" s="23" t="str">
        <f t="shared" si="75"/>
        <v>33.3.0.000</v>
      </c>
      <c r="B373" s="24" t="s">
        <v>808</v>
      </c>
      <c r="C373" s="26" t="str">
        <f t="shared" si="74"/>
        <v>33</v>
      </c>
      <c r="D373" s="27" t="s">
        <v>788</v>
      </c>
      <c r="E373" s="26" t="str">
        <f t="shared" si="78"/>
        <v>3</v>
      </c>
      <c r="F373" s="27" t="str">
        <f t="shared" si="76"/>
        <v>SECTOR PÚBLICO PROVINCIAL</v>
      </c>
      <c r="G373" s="26" t="str">
        <f t="shared" si="79"/>
        <v>0</v>
      </c>
      <c r="H373" s="27" t="str">
        <f t="shared" si="82"/>
        <v/>
      </c>
      <c r="I373" s="27" t="str">
        <f t="shared" si="80"/>
        <v>000</v>
      </c>
      <c r="J373" s="27"/>
      <c r="K373" s="31" t="s">
        <v>809</v>
      </c>
      <c r="L373" s="28" t="str">
        <f t="shared" si="77"/>
        <v>33.3.0.000</v>
      </c>
      <c r="M373" s="29" t="s">
        <v>808</v>
      </c>
    </row>
    <row r="374" spans="1:13" ht="15.75">
      <c r="A374" s="23" t="str">
        <f t="shared" si="75"/>
        <v>33.3.1.000</v>
      </c>
      <c r="B374" s="24" t="s">
        <v>810</v>
      </c>
      <c r="C374" s="26" t="str">
        <f t="shared" si="74"/>
        <v>33</v>
      </c>
      <c r="D374" s="27" t="s">
        <v>788</v>
      </c>
      <c r="E374" s="26" t="str">
        <f t="shared" si="78"/>
        <v>3</v>
      </c>
      <c r="F374" s="27" t="str">
        <f t="shared" si="76"/>
        <v>SECTOR PÚBLICO PROVINCIAL</v>
      </c>
      <c r="G374" s="26" t="str">
        <f t="shared" si="79"/>
        <v>1</v>
      </c>
      <c r="H374" s="27" t="str">
        <f t="shared" si="82"/>
        <v>De la Administración Central Provincial</v>
      </c>
      <c r="I374" s="27" t="str">
        <f t="shared" si="80"/>
        <v>000</v>
      </c>
      <c r="J374" s="27" t="str">
        <f t="shared" ref="J374:J377" si="87">IF(I374="000","",MID($K374,12,60))</f>
        <v/>
      </c>
      <c r="K374" s="30" t="s">
        <v>811</v>
      </c>
      <c r="L374" s="28" t="str">
        <f t="shared" si="77"/>
        <v>33.3.1.000</v>
      </c>
      <c r="M374" s="29" t="s">
        <v>810</v>
      </c>
    </row>
    <row r="375" spans="1:13" ht="15.75">
      <c r="A375" s="23" t="str">
        <f t="shared" si="75"/>
        <v>33.3.2.000</v>
      </c>
      <c r="B375" s="24" t="s">
        <v>812</v>
      </c>
      <c r="C375" s="26" t="str">
        <f t="shared" si="74"/>
        <v>33</v>
      </c>
      <c r="D375" s="27" t="s">
        <v>788</v>
      </c>
      <c r="E375" s="26" t="str">
        <f t="shared" si="78"/>
        <v>3</v>
      </c>
      <c r="F375" s="27" t="str">
        <f t="shared" si="76"/>
        <v>SECTOR PÚBLICO PROVINCIAL</v>
      </c>
      <c r="G375" s="26" t="str">
        <f t="shared" si="79"/>
        <v>2</v>
      </c>
      <c r="H375" s="27" t="str">
        <f t="shared" si="82"/>
        <v>De Organismos Descentralizados Provinciales</v>
      </c>
      <c r="I375" s="27" t="str">
        <f t="shared" si="80"/>
        <v>000</v>
      </c>
      <c r="J375" s="27" t="str">
        <f t="shared" si="87"/>
        <v/>
      </c>
      <c r="K375" s="30" t="s">
        <v>813</v>
      </c>
      <c r="L375" s="28" t="str">
        <f t="shared" si="77"/>
        <v>33.3.2.000</v>
      </c>
      <c r="M375" s="29" t="s">
        <v>812</v>
      </c>
    </row>
    <row r="376" spans="1:13" ht="15.75">
      <c r="A376" s="23" t="str">
        <f t="shared" si="75"/>
        <v>33.3.3.000</v>
      </c>
      <c r="B376" s="24" t="s">
        <v>814</v>
      </c>
      <c r="C376" s="26" t="str">
        <f t="shared" si="74"/>
        <v>33</v>
      </c>
      <c r="D376" s="27" t="s">
        <v>788</v>
      </c>
      <c r="E376" s="26" t="str">
        <f t="shared" si="78"/>
        <v>3</v>
      </c>
      <c r="F376" s="27" t="str">
        <f t="shared" si="76"/>
        <v>SECTOR PÚBLICO PROVINCIAL</v>
      </c>
      <c r="G376" s="26" t="str">
        <f t="shared" si="79"/>
        <v>3</v>
      </c>
      <c r="H376" s="27" t="str">
        <f t="shared" si="82"/>
        <v>De Instituciones de Seguridad Social Provinciales</v>
      </c>
      <c r="I376" s="27" t="str">
        <f t="shared" si="80"/>
        <v>000</v>
      </c>
      <c r="J376" s="27" t="str">
        <f t="shared" si="87"/>
        <v/>
      </c>
      <c r="K376" s="30" t="s">
        <v>815</v>
      </c>
      <c r="L376" s="28" t="str">
        <f t="shared" si="77"/>
        <v>33.3.3.000</v>
      </c>
      <c r="M376" s="29" t="s">
        <v>814</v>
      </c>
    </row>
    <row r="377" spans="1:13" ht="15.75">
      <c r="A377" s="23" t="str">
        <f t="shared" si="75"/>
        <v>33.3.7.000</v>
      </c>
      <c r="B377" s="24" t="s">
        <v>816</v>
      </c>
      <c r="C377" s="26" t="str">
        <f t="shared" si="74"/>
        <v>33</v>
      </c>
      <c r="D377" s="27" t="s">
        <v>788</v>
      </c>
      <c r="E377" s="26" t="str">
        <f t="shared" si="78"/>
        <v>3</v>
      </c>
      <c r="F377" s="27" t="str">
        <f t="shared" si="76"/>
        <v>SECTOR PÚBLICO PROVINCIAL</v>
      </c>
      <c r="G377" s="26" t="str">
        <f t="shared" si="79"/>
        <v>7</v>
      </c>
      <c r="H377" s="27" t="str">
        <f t="shared" si="82"/>
        <v>De Otras Instituciones Públicas Provinciales</v>
      </c>
      <c r="I377" s="27" t="str">
        <f t="shared" si="80"/>
        <v>000</v>
      </c>
      <c r="J377" s="27" t="str">
        <f t="shared" si="87"/>
        <v/>
      </c>
      <c r="K377" s="30" t="s">
        <v>817</v>
      </c>
      <c r="L377" s="28" t="str">
        <f t="shared" si="77"/>
        <v>33.3.7.000</v>
      </c>
      <c r="M377" s="29" t="s">
        <v>816</v>
      </c>
    </row>
    <row r="378" spans="1:13" ht="15.75">
      <c r="A378" s="23" t="str">
        <f t="shared" si="75"/>
        <v>33.4.0.000</v>
      </c>
      <c r="B378" s="24" t="s">
        <v>818</v>
      </c>
      <c r="C378" s="26" t="str">
        <f t="shared" si="74"/>
        <v>33</v>
      </c>
      <c r="D378" s="27" t="s">
        <v>788</v>
      </c>
      <c r="E378" s="26" t="str">
        <f t="shared" si="78"/>
        <v>4</v>
      </c>
      <c r="F378" s="27" t="str">
        <f t="shared" si="76"/>
        <v>DE MUNICIPALIDADES</v>
      </c>
      <c r="G378" s="26" t="str">
        <f t="shared" si="79"/>
        <v>0</v>
      </c>
      <c r="H378" s="27" t="str">
        <f t="shared" si="82"/>
        <v/>
      </c>
      <c r="I378" s="27" t="str">
        <f t="shared" si="80"/>
        <v>000</v>
      </c>
      <c r="J378" s="27"/>
      <c r="K378" s="31" t="s">
        <v>819</v>
      </c>
      <c r="L378" s="28" t="str">
        <f t="shared" si="77"/>
        <v>33.4.0.000</v>
      </c>
      <c r="M378" s="29" t="s">
        <v>818</v>
      </c>
    </row>
    <row r="379" spans="1:13" ht="15.75">
      <c r="A379" s="23" t="str">
        <f t="shared" si="75"/>
        <v>33.6.0.000</v>
      </c>
      <c r="B379" s="24" t="s">
        <v>820</v>
      </c>
      <c r="C379" s="26" t="str">
        <f t="shared" si="74"/>
        <v>33</v>
      </c>
      <c r="D379" s="27" t="s">
        <v>788</v>
      </c>
      <c r="E379" s="26" t="str">
        <f t="shared" si="78"/>
        <v>6</v>
      </c>
      <c r="F379" s="27" t="str">
        <f t="shared" si="76"/>
        <v>DE INSTITUCIONES PÚBLICA FINANCIERAS</v>
      </c>
      <c r="G379" s="26" t="str">
        <f t="shared" si="79"/>
        <v>0</v>
      </c>
      <c r="H379" s="27" t="str">
        <f t="shared" si="82"/>
        <v/>
      </c>
      <c r="I379" s="27" t="str">
        <f t="shared" si="80"/>
        <v>000</v>
      </c>
      <c r="J379" s="27"/>
      <c r="K379" s="31" t="s">
        <v>821</v>
      </c>
      <c r="L379" s="28" t="str">
        <f t="shared" si="77"/>
        <v>33.6.0.000</v>
      </c>
      <c r="M379" s="29" t="s">
        <v>820</v>
      </c>
    </row>
    <row r="380" spans="1:13" ht="15.75">
      <c r="A380" s="23" t="str">
        <f t="shared" si="75"/>
        <v>33.7.0.000</v>
      </c>
      <c r="B380" s="24" t="s">
        <v>822</v>
      </c>
      <c r="C380" s="26" t="str">
        <f t="shared" si="74"/>
        <v>33</v>
      </c>
      <c r="D380" s="27" t="s">
        <v>788</v>
      </c>
      <c r="E380" s="26" t="str">
        <f t="shared" si="78"/>
        <v>7</v>
      </c>
      <c r="F380" s="27" t="str">
        <f t="shared" si="76"/>
        <v>DE EMPRESAS PÚBLICAS NO FINACIERAS</v>
      </c>
      <c r="G380" s="26" t="str">
        <f t="shared" si="79"/>
        <v>0</v>
      </c>
      <c r="H380" s="27" t="str">
        <f t="shared" si="82"/>
        <v/>
      </c>
      <c r="I380" s="27" t="str">
        <f t="shared" si="80"/>
        <v>000</v>
      </c>
      <c r="J380" s="27"/>
      <c r="K380" s="31" t="s">
        <v>823</v>
      </c>
      <c r="L380" s="28" t="str">
        <f t="shared" si="77"/>
        <v>33.7.0.000</v>
      </c>
      <c r="M380" s="29" t="s">
        <v>822</v>
      </c>
    </row>
    <row r="381" spans="1:13" ht="15.75">
      <c r="A381" s="23" t="str">
        <f t="shared" si="75"/>
        <v>33.8.0.000</v>
      </c>
      <c r="B381" s="24" t="s">
        <v>824</v>
      </c>
      <c r="C381" s="26" t="str">
        <f t="shared" si="74"/>
        <v>33</v>
      </c>
      <c r="D381" s="27" t="s">
        <v>788</v>
      </c>
      <c r="E381" s="26" t="str">
        <f t="shared" si="78"/>
        <v>8</v>
      </c>
      <c r="F381" s="27" t="str">
        <f t="shared" si="76"/>
        <v>DE FONDOS FIDUCIARIOS Y OTROS ENTES</v>
      </c>
      <c r="G381" s="26" t="str">
        <f t="shared" si="79"/>
        <v>0</v>
      </c>
      <c r="H381" s="27" t="str">
        <f t="shared" si="82"/>
        <v/>
      </c>
      <c r="I381" s="27" t="str">
        <f t="shared" si="80"/>
        <v>000</v>
      </c>
      <c r="J381" s="27"/>
      <c r="K381" s="31" t="s">
        <v>825</v>
      </c>
      <c r="L381" s="28" t="str">
        <f t="shared" si="77"/>
        <v>33.8.0.000</v>
      </c>
      <c r="M381" s="29" t="s">
        <v>824</v>
      </c>
    </row>
    <row r="382" spans="1:13" ht="15.75">
      <c r="A382" s="23" t="str">
        <f t="shared" si="75"/>
        <v>33.9.0.000</v>
      </c>
      <c r="B382" s="24" t="s">
        <v>665</v>
      </c>
      <c r="C382" s="26" t="str">
        <f t="shared" si="74"/>
        <v>33</v>
      </c>
      <c r="D382" s="27" t="s">
        <v>788</v>
      </c>
      <c r="E382" s="26" t="str">
        <f t="shared" si="78"/>
        <v>9</v>
      </c>
      <c r="F382" s="27" t="str">
        <f t="shared" si="76"/>
        <v>DEL SECTOR EXTERNO</v>
      </c>
      <c r="G382" s="26" t="str">
        <f t="shared" si="79"/>
        <v>0</v>
      </c>
      <c r="H382" s="27" t="str">
        <f t="shared" si="82"/>
        <v/>
      </c>
      <c r="I382" s="27" t="str">
        <f t="shared" si="80"/>
        <v>000</v>
      </c>
      <c r="J382" s="27"/>
      <c r="K382" s="31" t="s">
        <v>826</v>
      </c>
      <c r="L382" s="28" t="str">
        <f t="shared" si="77"/>
        <v>33.9.0.000</v>
      </c>
      <c r="M382" s="29" t="s">
        <v>665</v>
      </c>
    </row>
    <row r="383" spans="1:13" customFormat="1" ht="15.75">
      <c r="A383" s="23" t="str">
        <f t="shared" si="75"/>
        <v>34.0.0.000</v>
      </c>
      <c r="B383" s="24" t="s">
        <v>827</v>
      </c>
      <c r="C383" s="25" t="str">
        <f t="shared" si="74"/>
        <v>34</v>
      </c>
      <c r="D383" s="25" t="s">
        <v>827</v>
      </c>
      <c r="E383" s="26" t="str">
        <f t="shared" si="78"/>
        <v>0</v>
      </c>
      <c r="F383" s="27" t="str">
        <f t="shared" si="76"/>
        <v/>
      </c>
      <c r="G383" s="26" t="str">
        <f t="shared" si="79"/>
        <v>0</v>
      </c>
      <c r="H383" s="27" t="str">
        <f t="shared" si="82"/>
        <v/>
      </c>
      <c r="I383" s="27" t="str">
        <f t="shared" si="80"/>
        <v>000</v>
      </c>
      <c r="J383" s="46"/>
      <c r="K383" s="28" t="s">
        <v>828</v>
      </c>
      <c r="L383" s="28" t="str">
        <f t="shared" si="77"/>
        <v>34.0.0.000</v>
      </c>
      <c r="M383" s="29" t="s">
        <v>827</v>
      </c>
    </row>
    <row r="384" spans="1:13" ht="15.75">
      <c r="A384" s="23" t="str">
        <f t="shared" si="75"/>
        <v>34.1.0.000</v>
      </c>
      <c r="B384" s="24" t="s">
        <v>565</v>
      </c>
      <c r="C384" s="26" t="str">
        <f t="shared" si="74"/>
        <v>34</v>
      </c>
      <c r="D384" s="27" t="s">
        <v>827</v>
      </c>
      <c r="E384" s="26" t="str">
        <f t="shared" si="78"/>
        <v>1</v>
      </c>
      <c r="F384" s="27" t="str">
        <f t="shared" si="76"/>
        <v>DEL SECTOR PRIVADO</v>
      </c>
      <c r="G384" s="26" t="str">
        <f t="shared" si="79"/>
        <v>0</v>
      </c>
      <c r="H384" s="27" t="str">
        <f t="shared" si="82"/>
        <v/>
      </c>
      <c r="I384" s="27" t="str">
        <f t="shared" si="80"/>
        <v>000</v>
      </c>
      <c r="J384" s="27"/>
      <c r="K384" s="31" t="s">
        <v>829</v>
      </c>
      <c r="L384" s="28" t="str">
        <f t="shared" si="77"/>
        <v>34.1.0.000</v>
      </c>
      <c r="M384" s="29" t="s">
        <v>565</v>
      </c>
    </row>
    <row r="385" spans="1:13" ht="15.75">
      <c r="A385" s="23" t="str">
        <f t="shared" si="75"/>
        <v>34.1.1.000</v>
      </c>
      <c r="B385" s="24" t="s">
        <v>830</v>
      </c>
      <c r="C385" s="26" t="str">
        <f t="shared" si="74"/>
        <v>34</v>
      </c>
      <c r="D385" s="27" t="s">
        <v>827</v>
      </c>
      <c r="E385" s="26" t="str">
        <f t="shared" si="78"/>
        <v>1</v>
      </c>
      <c r="F385" s="27" t="str">
        <f t="shared" si="76"/>
        <v>DEL SECTOR PRIVADO</v>
      </c>
      <c r="G385" s="26" t="str">
        <f t="shared" si="79"/>
        <v>1</v>
      </c>
      <c r="H385" s="27" t="str">
        <f t="shared" si="82"/>
        <v>Recupero Planes Vs.</v>
      </c>
      <c r="I385" s="27" t="str">
        <f t="shared" si="80"/>
        <v>000</v>
      </c>
      <c r="J385" s="27" t="str">
        <f t="shared" ref="J385:J389" si="88">IF(I385="000","",MID($K385,12,60))</f>
        <v/>
      </c>
      <c r="K385" s="30" t="s">
        <v>831</v>
      </c>
      <c r="L385" s="28" t="str">
        <f t="shared" si="77"/>
        <v>34.1.1.000</v>
      </c>
      <c r="M385" s="29" t="s">
        <v>830</v>
      </c>
    </row>
    <row r="386" spans="1:13" ht="15.75">
      <c r="A386" s="23" t="str">
        <f t="shared" si="75"/>
        <v>34.1.2.000</v>
      </c>
      <c r="B386" s="24" t="s">
        <v>793</v>
      </c>
      <c r="C386" s="26" t="str">
        <f t="shared" si="74"/>
        <v>34</v>
      </c>
      <c r="D386" s="27" t="s">
        <v>827</v>
      </c>
      <c r="E386" s="26" t="str">
        <f t="shared" si="78"/>
        <v>1</v>
      </c>
      <c r="F386" s="27" t="str">
        <f t="shared" si="76"/>
        <v>DEL SECTOR PRIVADO</v>
      </c>
      <c r="G386" s="26" t="str">
        <f t="shared" si="79"/>
        <v>2</v>
      </c>
      <c r="H386" s="27" t="str">
        <f t="shared" si="82"/>
        <v>Recupero Convenio B.P.S.C.</v>
      </c>
      <c r="I386" s="27" t="str">
        <f t="shared" si="80"/>
        <v>000</v>
      </c>
      <c r="J386" s="27" t="str">
        <f t="shared" si="88"/>
        <v/>
      </c>
      <c r="K386" s="30" t="s">
        <v>832</v>
      </c>
      <c r="L386" s="28" t="str">
        <f t="shared" si="77"/>
        <v>34.1.2.000</v>
      </c>
      <c r="M386" s="29" t="s">
        <v>793</v>
      </c>
    </row>
    <row r="387" spans="1:13" ht="15.75">
      <c r="A387" s="23" t="str">
        <f t="shared" si="75"/>
        <v>34.1.3.000</v>
      </c>
      <c r="B387" s="24" t="s">
        <v>795</v>
      </c>
      <c r="C387" s="26" t="str">
        <f t="shared" si="74"/>
        <v>34</v>
      </c>
      <c r="D387" s="27" t="s">
        <v>827</v>
      </c>
      <c r="E387" s="26" t="str">
        <f t="shared" si="78"/>
        <v>1</v>
      </c>
      <c r="F387" s="27" t="str">
        <f t="shared" si="76"/>
        <v>DEL SECTOR PRIVADO</v>
      </c>
      <c r="G387" s="26" t="str">
        <f t="shared" si="79"/>
        <v>3</v>
      </c>
      <c r="H387" s="27" t="str">
        <f t="shared" si="82"/>
        <v xml:space="preserve">Recupero VIVIPLAN </v>
      </c>
      <c r="I387" s="27" t="str">
        <f t="shared" si="80"/>
        <v>000</v>
      </c>
      <c r="J387" s="27" t="str">
        <f t="shared" si="88"/>
        <v/>
      </c>
      <c r="K387" s="30" t="s">
        <v>833</v>
      </c>
      <c r="L387" s="28" t="str">
        <f t="shared" si="77"/>
        <v>34.1.3.000</v>
      </c>
      <c r="M387" s="29" t="s">
        <v>795</v>
      </c>
    </row>
    <row r="388" spans="1:13" ht="15.75">
      <c r="A388" s="23" t="str">
        <f t="shared" si="75"/>
        <v>34.1.4.000</v>
      </c>
      <c r="B388" s="24" t="s">
        <v>797</v>
      </c>
      <c r="C388" s="26" t="str">
        <f t="shared" si="74"/>
        <v>34</v>
      </c>
      <c r="D388" s="27" t="s">
        <v>827</v>
      </c>
      <c r="E388" s="26" t="str">
        <f t="shared" si="78"/>
        <v>1</v>
      </c>
      <c r="F388" s="27" t="str">
        <f t="shared" si="76"/>
        <v>DEL SECTOR PRIVADO</v>
      </c>
      <c r="G388" s="26" t="str">
        <f t="shared" si="79"/>
        <v>4</v>
      </c>
      <c r="H388" s="27" t="str">
        <f t="shared" si="82"/>
        <v xml:space="preserve">Recupero Líneas de Crédito Hipotecario </v>
      </c>
      <c r="I388" s="27" t="str">
        <f t="shared" si="80"/>
        <v>000</v>
      </c>
      <c r="J388" s="27" t="str">
        <f t="shared" si="88"/>
        <v/>
      </c>
      <c r="K388" s="30" t="s">
        <v>834</v>
      </c>
      <c r="L388" s="28" t="str">
        <f t="shared" si="77"/>
        <v>34.1.4.000</v>
      </c>
      <c r="M388" s="29" t="s">
        <v>797</v>
      </c>
    </row>
    <row r="389" spans="1:13" ht="15.75">
      <c r="A389" s="23" t="str">
        <f t="shared" si="75"/>
        <v>34.1.9.000</v>
      </c>
      <c r="B389" s="24" t="s">
        <v>799</v>
      </c>
      <c r="C389" s="26" t="str">
        <f t="shared" si="74"/>
        <v>34</v>
      </c>
      <c r="D389" s="27" t="s">
        <v>827</v>
      </c>
      <c r="E389" s="26" t="str">
        <f t="shared" si="78"/>
        <v>1</v>
      </c>
      <c r="F389" s="27" t="str">
        <f t="shared" si="76"/>
        <v>DEL SECTOR PRIVADO</v>
      </c>
      <c r="G389" s="26" t="str">
        <f t="shared" si="79"/>
        <v>9</v>
      </c>
      <c r="H389" s="27" t="str">
        <f t="shared" si="82"/>
        <v>Otros Recupero del Sector Privado</v>
      </c>
      <c r="I389" s="27" t="str">
        <f t="shared" si="80"/>
        <v>000</v>
      </c>
      <c r="J389" s="27" t="str">
        <f t="shared" si="88"/>
        <v/>
      </c>
      <c r="K389" s="30" t="s">
        <v>835</v>
      </c>
      <c r="L389" s="28" t="str">
        <f t="shared" si="77"/>
        <v>34.1.9.000</v>
      </c>
      <c r="M389" s="29" t="s">
        <v>799</v>
      </c>
    </row>
    <row r="390" spans="1:13" ht="15.75">
      <c r="A390" s="23" t="str">
        <f t="shared" si="75"/>
        <v>34.2.0.000</v>
      </c>
      <c r="B390" s="24" t="s">
        <v>801</v>
      </c>
      <c r="C390" s="26" t="str">
        <f t="shared" si="74"/>
        <v>34</v>
      </c>
      <c r="D390" s="27" t="s">
        <v>827</v>
      </c>
      <c r="E390" s="26" t="str">
        <f t="shared" si="78"/>
        <v>2</v>
      </c>
      <c r="F390" s="27" t="str">
        <f t="shared" si="76"/>
        <v>SECTOR PÚBLICO NACIONAL</v>
      </c>
      <c r="G390" s="26" t="str">
        <f t="shared" si="79"/>
        <v>0</v>
      </c>
      <c r="H390" s="27" t="str">
        <f t="shared" si="82"/>
        <v/>
      </c>
      <c r="I390" s="27" t="str">
        <f t="shared" si="80"/>
        <v>000</v>
      </c>
      <c r="J390" s="27"/>
      <c r="K390" s="31" t="s">
        <v>836</v>
      </c>
      <c r="L390" s="28" t="str">
        <f t="shared" si="77"/>
        <v>34.2.0.000</v>
      </c>
      <c r="M390" s="29" t="s">
        <v>801</v>
      </c>
    </row>
    <row r="391" spans="1:13" ht="15.75">
      <c r="A391" s="23" t="str">
        <f t="shared" si="75"/>
        <v>34.2.1.000</v>
      </c>
      <c r="B391" s="24" t="s">
        <v>709</v>
      </c>
      <c r="C391" s="26" t="str">
        <f t="shared" si="74"/>
        <v>34</v>
      </c>
      <c r="D391" s="27" t="s">
        <v>827</v>
      </c>
      <c r="E391" s="26" t="str">
        <f t="shared" si="78"/>
        <v>2</v>
      </c>
      <c r="F391" s="27" t="str">
        <f t="shared" si="76"/>
        <v>SECTOR PÚBLICO NACIONAL</v>
      </c>
      <c r="G391" s="26" t="str">
        <f t="shared" si="79"/>
        <v>1</v>
      </c>
      <c r="H391" s="27" t="str">
        <f t="shared" si="82"/>
        <v>De la Administración Central Nacional</v>
      </c>
      <c r="I391" s="27" t="str">
        <f t="shared" si="80"/>
        <v>000</v>
      </c>
      <c r="J391" s="27" t="str">
        <f t="shared" ref="J391:J394" si="89">IF(I391="000","",MID($K391,12,60))</f>
        <v/>
      </c>
      <c r="K391" s="30" t="s">
        <v>837</v>
      </c>
      <c r="L391" s="28" t="str">
        <f t="shared" si="77"/>
        <v>34.2.1.000</v>
      </c>
      <c r="M391" s="29" t="s">
        <v>709</v>
      </c>
    </row>
    <row r="392" spans="1:13" ht="15.75">
      <c r="A392" s="23" t="str">
        <f t="shared" si="75"/>
        <v>34.2.2.000</v>
      </c>
      <c r="B392" s="24" t="s">
        <v>620</v>
      </c>
      <c r="C392" s="26" t="str">
        <f t="shared" ref="C392:C455" si="90">+LEFT(K392,2)</f>
        <v>34</v>
      </c>
      <c r="D392" s="27" t="s">
        <v>827</v>
      </c>
      <c r="E392" s="26" t="str">
        <f t="shared" si="78"/>
        <v>2</v>
      </c>
      <c r="F392" s="27" t="str">
        <f t="shared" si="76"/>
        <v>SECTOR PÚBLICO NACIONAL</v>
      </c>
      <c r="G392" s="26" t="str">
        <f t="shared" si="79"/>
        <v>2</v>
      </c>
      <c r="H392" s="27" t="str">
        <f t="shared" si="82"/>
        <v>De Organismos Descentralizados Nacionales</v>
      </c>
      <c r="I392" s="27" t="str">
        <f t="shared" si="80"/>
        <v>000</v>
      </c>
      <c r="J392" s="27" t="str">
        <f t="shared" si="89"/>
        <v/>
      </c>
      <c r="K392" s="30" t="s">
        <v>838</v>
      </c>
      <c r="L392" s="28" t="str">
        <f t="shared" si="77"/>
        <v>34.2.2.000</v>
      </c>
      <c r="M392" s="29" t="s">
        <v>620</v>
      </c>
    </row>
    <row r="393" spans="1:13" ht="15.75">
      <c r="A393" s="23" t="str">
        <f t="shared" si="75"/>
        <v>34.2.3.000</v>
      </c>
      <c r="B393" s="24" t="s">
        <v>805</v>
      </c>
      <c r="C393" s="26" t="str">
        <f t="shared" si="90"/>
        <v>34</v>
      </c>
      <c r="D393" s="27" t="s">
        <v>827</v>
      </c>
      <c r="E393" s="26" t="str">
        <f t="shared" si="78"/>
        <v>2</v>
      </c>
      <c r="F393" s="27" t="str">
        <f t="shared" si="76"/>
        <v>SECTOR PÚBLICO NACIONAL</v>
      </c>
      <c r="G393" s="26" t="str">
        <f t="shared" si="79"/>
        <v>3</v>
      </c>
      <c r="H393" s="27" t="str">
        <f t="shared" si="82"/>
        <v>De Instituciones de Seguridad Social Nacionales</v>
      </c>
      <c r="I393" s="27" t="str">
        <f t="shared" si="80"/>
        <v>000</v>
      </c>
      <c r="J393" s="27" t="str">
        <f t="shared" si="89"/>
        <v/>
      </c>
      <c r="K393" s="30" t="s">
        <v>839</v>
      </c>
      <c r="L393" s="28" t="str">
        <f t="shared" si="77"/>
        <v>34.2.3.000</v>
      </c>
      <c r="M393" s="29" t="s">
        <v>805</v>
      </c>
    </row>
    <row r="394" spans="1:13" ht="15.75">
      <c r="A394" s="23" t="str">
        <f t="shared" si="75"/>
        <v>34.2.7.000</v>
      </c>
      <c r="B394" s="24" t="s">
        <v>632</v>
      </c>
      <c r="C394" s="26" t="str">
        <f t="shared" si="90"/>
        <v>34</v>
      </c>
      <c r="D394" s="27" t="s">
        <v>827</v>
      </c>
      <c r="E394" s="26" t="str">
        <f t="shared" si="78"/>
        <v>2</v>
      </c>
      <c r="F394" s="27" t="str">
        <f t="shared" si="76"/>
        <v>SECTOR PÚBLICO NACIONAL</v>
      </c>
      <c r="G394" s="26" t="str">
        <f t="shared" si="79"/>
        <v>7</v>
      </c>
      <c r="H394" s="27" t="str">
        <f t="shared" si="82"/>
        <v>De Otras Instituciones Públicas Nacionales</v>
      </c>
      <c r="I394" s="27" t="str">
        <f t="shared" si="80"/>
        <v>000</v>
      </c>
      <c r="J394" s="27" t="str">
        <f t="shared" si="89"/>
        <v/>
      </c>
      <c r="K394" s="30" t="s">
        <v>840</v>
      </c>
      <c r="L394" s="28" t="str">
        <f t="shared" si="77"/>
        <v>34.2.7.000</v>
      </c>
      <c r="M394" s="29" t="s">
        <v>632</v>
      </c>
    </row>
    <row r="395" spans="1:13" ht="15.75">
      <c r="A395" s="23" t="str">
        <f t="shared" ref="A395:A458" si="91">+CONCATENATE(C395,".",E395,".",G395,".",I395)</f>
        <v>34.3.0.000</v>
      </c>
      <c r="B395" s="24" t="s">
        <v>808</v>
      </c>
      <c r="C395" s="26" t="str">
        <f t="shared" si="90"/>
        <v>34</v>
      </c>
      <c r="D395" s="27" t="s">
        <v>827</v>
      </c>
      <c r="E395" s="26" t="str">
        <f t="shared" si="78"/>
        <v>3</v>
      </c>
      <c r="F395" s="27" t="str">
        <f t="shared" si="76"/>
        <v>SECTOR PÚBLICO PROVINCIAL</v>
      </c>
      <c r="G395" s="26" t="str">
        <f t="shared" si="79"/>
        <v>0</v>
      </c>
      <c r="H395" s="27" t="str">
        <f t="shared" si="82"/>
        <v/>
      </c>
      <c r="I395" s="27" t="str">
        <f t="shared" si="80"/>
        <v>000</v>
      </c>
      <c r="J395" s="27"/>
      <c r="K395" s="31" t="s">
        <v>841</v>
      </c>
      <c r="L395" s="28" t="str">
        <f t="shared" si="77"/>
        <v>34.3.0.000</v>
      </c>
      <c r="M395" s="29" t="s">
        <v>808</v>
      </c>
    </row>
    <row r="396" spans="1:13" ht="15.75">
      <c r="A396" s="23" t="str">
        <f t="shared" si="91"/>
        <v>34.3.1.000</v>
      </c>
      <c r="B396" s="24" t="s">
        <v>810</v>
      </c>
      <c r="C396" s="26" t="str">
        <f t="shared" si="90"/>
        <v>34</v>
      </c>
      <c r="D396" s="27" t="s">
        <v>827</v>
      </c>
      <c r="E396" s="26" t="str">
        <f t="shared" si="78"/>
        <v>3</v>
      </c>
      <c r="F396" s="27" t="str">
        <f t="shared" ref="F396:F459" si="92">IF(E396="0","",IF(E396=E395,F395,MID($K396,12,60)))</f>
        <v>SECTOR PÚBLICO PROVINCIAL</v>
      </c>
      <c r="G396" s="26" t="str">
        <f t="shared" si="79"/>
        <v>1</v>
      </c>
      <c r="H396" s="27" t="str">
        <f t="shared" si="82"/>
        <v>De la Administración Central Provincial</v>
      </c>
      <c r="I396" s="27" t="str">
        <f t="shared" si="80"/>
        <v>000</v>
      </c>
      <c r="J396" s="27" t="str">
        <f t="shared" ref="J396:J399" si="93">IF(I396="000","",MID($K396,12,60))</f>
        <v/>
      </c>
      <c r="K396" s="30" t="s">
        <v>842</v>
      </c>
      <c r="L396" s="28" t="str">
        <f t="shared" si="77"/>
        <v>34.3.1.000</v>
      </c>
      <c r="M396" s="29" t="s">
        <v>810</v>
      </c>
    </row>
    <row r="397" spans="1:13" ht="15.75">
      <c r="A397" s="23" t="str">
        <f t="shared" si="91"/>
        <v>34.3.2.000</v>
      </c>
      <c r="B397" s="24" t="s">
        <v>812</v>
      </c>
      <c r="C397" s="26" t="str">
        <f t="shared" si="90"/>
        <v>34</v>
      </c>
      <c r="D397" s="27" t="s">
        <v>827</v>
      </c>
      <c r="E397" s="26" t="str">
        <f t="shared" si="78"/>
        <v>3</v>
      </c>
      <c r="F397" s="27" t="str">
        <f t="shared" si="92"/>
        <v>SECTOR PÚBLICO PROVINCIAL</v>
      </c>
      <c r="G397" s="26" t="str">
        <f t="shared" si="79"/>
        <v>2</v>
      </c>
      <c r="H397" s="27" t="str">
        <f t="shared" si="82"/>
        <v>De Organismos Descentralizados Provinciales</v>
      </c>
      <c r="I397" s="27" t="str">
        <f t="shared" si="80"/>
        <v>000</v>
      </c>
      <c r="J397" s="27" t="str">
        <f t="shared" si="93"/>
        <v/>
      </c>
      <c r="K397" s="30" t="s">
        <v>843</v>
      </c>
      <c r="L397" s="28" t="str">
        <f t="shared" si="77"/>
        <v>34.3.2.000</v>
      </c>
      <c r="M397" s="29" t="s">
        <v>812</v>
      </c>
    </row>
    <row r="398" spans="1:13" ht="15.75">
      <c r="A398" s="23" t="str">
        <f t="shared" si="91"/>
        <v>34.3.3.000</v>
      </c>
      <c r="B398" s="24" t="s">
        <v>814</v>
      </c>
      <c r="C398" s="26" t="str">
        <f t="shared" si="90"/>
        <v>34</v>
      </c>
      <c r="D398" s="27" t="s">
        <v>827</v>
      </c>
      <c r="E398" s="26" t="str">
        <f t="shared" si="78"/>
        <v>3</v>
      </c>
      <c r="F398" s="27" t="str">
        <f t="shared" si="92"/>
        <v>SECTOR PÚBLICO PROVINCIAL</v>
      </c>
      <c r="G398" s="26" t="str">
        <f t="shared" si="79"/>
        <v>3</v>
      </c>
      <c r="H398" s="27" t="str">
        <f t="shared" si="82"/>
        <v>De Instituciones de Seguridad Social Provinciales</v>
      </c>
      <c r="I398" s="27" t="str">
        <f t="shared" si="80"/>
        <v>000</v>
      </c>
      <c r="J398" s="27" t="str">
        <f t="shared" si="93"/>
        <v/>
      </c>
      <c r="K398" s="30" t="s">
        <v>844</v>
      </c>
      <c r="L398" s="28" t="str">
        <f t="shared" ref="L398:L461" si="94">+CONCATENATE(C398,".",E398,".",G398,".",I398)</f>
        <v>34.3.3.000</v>
      </c>
      <c r="M398" s="29" t="s">
        <v>814</v>
      </c>
    </row>
    <row r="399" spans="1:13" ht="15.75">
      <c r="A399" s="23" t="str">
        <f t="shared" si="91"/>
        <v>34.3.7.000</v>
      </c>
      <c r="B399" s="24" t="s">
        <v>816</v>
      </c>
      <c r="C399" s="26" t="str">
        <f t="shared" si="90"/>
        <v>34</v>
      </c>
      <c r="D399" s="27" t="s">
        <v>827</v>
      </c>
      <c r="E399" s="26" t="str">
        <f t="shared" ref="E399:E462" si="95">+MID(K399,4,1)</f>
        <v>3</v>
      </c>
      <c r="F399" s="27" t="str">
        <f t="shared" si="92"/>
        <v>SECTOR PÚBLICO PROVINCIAL</v>
      </c>
      <c r="G399" s="26" t="str">
        <f t="shared" ref="G399:G462" si="96">+MID(K399,6,1)</f>
        <v>7</v>
      </c>
      <c r="H399" s="27" t="str">
        <f t="shared" si="82"/>
        <v>De Otras Instituciones Públicas Provinciales</v>
      </c>
      <c r="I399" s="27" t="str">
        <f t="shared" ref="I399:I462" si="97">+MID($K399,8,3)</f>
        <v>000</v>
      </c>
      <c r="J399" s="27" t="str">
        <f t="shared" si="93"/>
        <v/>
      </c>
      <c r="K399" s="30" t="s">
        <v>845</v>
      </c>
      <c r="L399" s="28" t="str">
        <f t="shared" si="94"/>
        <v>34.3.7.000</v>
      </c>
      <c r="M399" s="29" t="s">
        <v>816</v>
      </c>
    </row>
    <row r="400" spans="1:13" s="37" customFormat="1" ht="15.75">
      <c r="A400" s="32" t="str">
        <f t="shared" si="91"/>
        <v>34.4.0.000</v>
      </c>
      <c r="B400" s="33" t="s">
        <v>818</v>
      </c>
      <c r="C400" s="34" t="str">
        <f t="shared" si="90"/>
        <v>34</v>
      </c>
      <c r="D400" s="35" t="s">
        <v>827</v>
      </c>
      <c r="E400" s="34">
        <v>4</v>
      </c>
      <c r="F400" s="35" t="str">
        <f t="shared" si="92"/>
        <v>DE MUNICIPALIDADES</v>
      </c>
      <c r="G400" s="34" t="str">
        <f t="shared" si="96"/>
        <v>0</v>
      </c>
      <c r="H400" s="35" t="str">
        <f t="shared" si="82"/>
        <v/>
      </c>
      <c r="I400" s="35" t="str">
        <f t="shared" si="97"/>
        <v>000</v>
      </c>
      <c r="J400" s="35"/>
      <c r="K400" s="47" t="s">
        <v>846</v>
      </c>
      <c r="L400" s="32" t="str">
        <f t="shared" si="94"/>
        <v>34.4.0.000</v>
      </c>
      <c r="M400" s="33" t="s">
        <v>818</v>
      </c>
    </row>
    <row r="401" spans="1:13" ht="15.75">
      <c r="A401" s="23" t="str">
        <f t="shared" si="91"/>
        <v>34.6.0.000</v>
      </c>
      <c r="B401" s="24" t="s">
        <v>820</v>
      </c>
      <c r="C401" s="26" t="str">
        <f t="shared" si="90"/>
        <v>34</v>
      </c>
      <c r="D401" s="27" t="s">
        <v>827</v>
      </c>
      <c r="E401" s="26" t="str">
        <f t="shared" si="95"/>
        <v>6</v>
      </c>
      <c r="F401" s="27" t="str">
        <f t="shared" si="92"/>
        <v>DE INSTITUCIONES PÚBLICA FINANCIERAS</v>
      </c>
      <c r="G401" s="26" t="str">
        <f t="shared" si="96"/>
        <v>0</v>
      </c>
      <c r="H401" s="27" t="str">
        <f t="shared" si="82"/>
        <v/>
      </c>
      <c r="I401" s="27" t="str">
        <f t="shared" si="97"/>
        <v>000</v>
      </c>
      <c r="J401" s="27"/>
      <c r="K401" s="31" t="s">
        <v>847</v>
      </c>
      <c r="L401" s="28" t="str">
        <f t="shared" si="94"/>
        <v>34.6.0.000</v>
      </c>
      <c r="M401" s="29" t="s">
        <v>820</v>
      </c>
    </row>
    <row r="402" spans="1:13" s="37" customFormat="1" ht="15.75">
      <c r="A402" s="32" t="str">
        <f t="shared" si="91"/>
        <v>34.7.0.000</v>
      </c>
      <c r="B402" s="33" t="s">
        <v>822</v>
      </c>
      <c r="C402" s="34" t="str">
        <f t="shared" si="90"/>
        <v>34</v>
      </c>
      <c r="D402" s="35" t="s">
        <v>827</v>
      </c>
      <c r="E402" s="34" t="str">
        <f t="shared" si="95"/>
        <v>7</v>
      </c>
      <c r="F402" s="35" t="str">
        <f t="shared" si="92"/>
        <v>DE EMPRESAS PÚBLICAS NO FINACIERAS</v>
      </c>
      <c r="G402" s="34" t="str">
        <f t="shared" si="96"/>
        <v>0</v>
      </c>
      <c r="H402" s="35" t="str">
        <f t="shared" ref="H402:H463" si="98">IF(G402="0","",IF(G402=G401,H401,MID($K402,12,60)))</f>
        <v/>
      </c>
      <c r="I402" s="35" t="str">
        <f t="shared" si="97"/>
        <v>000</v>
      </c>
      <c r="J402" s="35"/>
      <c r="K402" s="47" t="s">
        <v>848</v>
      </c>
      <c r="L402" s="32" t="str">
        <f t="shared" si="94"/>
        <v>34.7.0.000</v>
      </c>
      <c r="M402" s="33" t="s">
        <v>822</v>
      </c>
    </row>
    <row r="403" spans="1:13" ht="15.75">
      <c r="A403" s="23" t="str">
        <f t="shared" si="91"/>
        <v>34.8.0.000</v>
      </c>
      <c r="B403" s="24" t="s">
        <v>824</v>
      </c>
      <c r="C403" s="26" t="str">
        <f t="shared" si="90"/>
        <v>34</v>
      </c>
      <c r="D403" s="27" t="s">
        <v>827</v>
      </c>
      <c r="E403" s="26" t="str">
        <f t="shared" si="95"/>
        <v>8</v>
      </c>
      <c r="F403" s="27" t="str">
        <f t="shared" si="92"/>
        <v>DE FONDOS FIDUCIARIOS Y OTROS ENTES</v>
      </c>
      <c r="G403" s="26" t="str">
        <f t="shared" si="96"/>
        <v>0</v>
      </c>
      <c r="H403" s="27" t="str">
        <f t="shared" si="98"/>
        <v/>
      </c>
      <c r="I403" s="27" t="str">
        <f t="shared" si="97"/>
        <v>000</v>
      </c>
      <c r="J403" s="27"/>
      <c r="K403" s="31" t="s">
        <v>849</v>
      </c>
      <c r="L403" s="28" t="str">
        <f t="shared" si="94"/>
        <v>34.8.0.000</v>
      </c>
      <c r="M403" s="29" t="s">
        <v>824</v>
      </c>
    </row>
    <row r="404" spans="1:13" ht="15.75">
      <c r="A404" s="23" t="str">
        <f t="shared" si="91"/>
        <v>34.9.0.000</v>
      </c>
      <c r="B404" s="24" t="s">
        <v>665</v>
      </c>
      <c r="C404" s="26" t="str">
        <f t="shared" si="90"/>
        <v>34</v>
      </c>
      <c r="D404" s="27" t="s">
        <v>827</v>
      </c>
      <c r="E404" s="26" t="str">
        <f t="shared" si="95"/>
        <v>9</v>
      </c>
      <c r="F404" s="27" t="str">
        <f t="shared" si="92"/>
        <v>DEL SECTOR EXTERNO</v>
      </c>
      <c r="G404" s="26" t="str">
        <f t="shared" si="96"/>
        <v>0</v>
      </c>
      <c r="H404" s="27" t="str">
        <f t="shared" si="98"/>
        <v/>
      </c>
      <c r="I404" s="27" t="str">
        <f t="shared" si="97"/>
        <v>000</v>
      </c>
      <c r="J404" s="27"/>
      <c r="K404" s="31" t="s">
        <v>850</v>
      </c>
      <c r="L404" s="28" t="str">
        <f t="shared" si="94"/>
        <v>34.9.0.000</v>
      </c>
      <c r="M404" s="29" t="s">
        <v>665</v>
      </c>
    </row>
    <row r="405" spans="1:13" customFormat="1" ht="15.75">
      <c r="A405" s="23" t="str">
        <f t="shared" si="91"/>
        <v>35.0.0.000</v>
      </c>
      <c r="B405" s="24" t="s">
        <v>851</v>
      </c>
      <c r="C405" s="25" t="str">
        <f t="shared" si="90"/>
        <v>35</v>
      </c>
      <c r="D405" s="25" t="s">
        <v>851</v>
      </c>
      <c r="E405" s="26" t="str">
        <f t="shared" si="95"/>
        <v>0</v>
      </c>
      <c r="F405" s="27" t="str">
        <f t="shared" si="92"/>
        <v/>
      </c>
      <c r="G405" s="26" t="str">
        <f t="shared" si="96"/>
        <v>0</v>
      </c>
      <c r="H405" s="27" t="str">
        <f t="shared" si="98"/>
        <v/>
      </c>
      <c r="I405" s="27" t="str">
        <f t="shared" si="97"/>
        <v>000</v>
      </c>
      <c r="J405" s="46"/>
      <c r="K405" s="28" t="s">
        <v>852</v>
      </c>
      <c r="L405" s="28" t="str">
        <f t="shared" si="94"/>
        <v>35.0.0.000</v>
      </c>
      <c r="M405" s="29" t="s">
        <v>851</v>
      </c>
    </row>
    <row r="406" spans="1:13" ht="15.75">
      <c r="A406" s="23" t="str">
        <f t="shared" si="91"/>
        <v>35.1.0.000</v>
      </c>
      <c r="B406" s="24" t="s">
        <v>853</v>
      </c>
      <c r="C406" s="26" t="str">
        <f t="shared" si="90"/>
        <v>35</v>
      </c>
      <c r="D406" s="27" t="s">
        <v>851</v>
      </c>
      <c r="E406" s="26" t="str">
        <f t="shared" si="95"/>
        <v>1</v>
      </c>
      <c r="F406" s="27" t="str">
        <f t="shared" si="92"/>
        <v>DISMINUCION DE DISPONIBILIDADES</v>
      </c>
      <c r="G406" s="26" t="str">
        <f t="shared" si="96"/>
        <v>0</v>
      </c>
      <c r="H406" s="27" t="str">
        <f t="shared" si="98"/>
        <v/>
      </c>
      <c r="I406" s="27" t="str">
        <f t="shared" si="97"/>
        <v>000</v>
      </c>
      <c r="J406" s="27"/>
      <c r="K406" s="31" t="s">
        <v>854</v>
      </c>
      <c r="L406" s="28" t="str">
        <f t="shared" si="94"/>
        <v>35.1.0.000</v>
      </c>
      <c r="M406" s="29" t="s">
        <v>853</v>
      </c>
    </row>
    <row r="407" spans="1:13" ht="15.75">
      <c r="A407" s="23" t="str">
        <f t="shared" si="91"/>
        <v>35.1.1.000</v>
      </c>
      <c r="B407" s="24" t="s">
        <v>855</v>
      </c>
      <c r="C407" s="26" t="str">
        <f t="shared" si="90"/>
        <v>35</v>
      </c>
      <c r="D407" s="27" t="s">
        <v>851</v>
      </c>
      <c r="E407" s="26" t="str">
        <f t="shared" si="95"/>
        <v>1</v>
      </c>
      <c r="F407" s="27" t="str">
        <f t="shared" si="92"/>
        <v>DISMINUCION DE DISPONIBILIDADES</v>
      </c>
      <c r="G407" s="26" t="str">
        <f t="shared" si="96"/>
        <v>1</v>
      </c>
      <c r="H407" s="27" t="str">
        <f t="shared" si="98"/>
        <v>De Caja y Bancos</v>
      </c>
      <c r="I407" s="27" t="str">
        <f>TEXT(+MID($K407,8,3),"000")</f>
        <v>000</v>
      </c>
      <c r="J407" s="27" t="str">
        <f t="shared" ref="J407:J409" si="99">IF(I407="000","",MID($K407,12,60))</f>
        <v/>
      </c>
      <c r="K407" s="30" t="s">
        <v>856</v>
      </c>
      <c r="L407" s="28" t="str">
        <f t="shared" si="94"/>
        <v>35.1.1.000</v>
      </c>
      <c r="M407" s="29" t="s">
        <v>855</v>
      </c>
    </row>
    <row r="408" spans="1:13" ht="15.75">
      <c r="A408" s="23" t="str">
        <f t="shared" si="91"/>
        <v>35.1.1.001</v>
      </c>
      <c r="B408" s="24" t="s">
        <v>857</v>
      </c>
      <c r="C408" s="26" t="str">
        <f t="shared" si="90"/>
        <v>35</v>
      </c>
      <c r="D408" s="27" t="s">
        <v>851</v>
      </c>
      <c r="E408" s="26" t="str">
        <f t="shared" si="95"/>
        <v>1</v>
      </c>
      <c r="F408" s="27" t="str">
        <f t="shared" si="92"/>
        <v>DISMINUCION DE DISPONIBILIDADES</v>
      </c>
      <c r="G408" s="26" t="str">
        <f t="shared" si="96"/>
        <v>1</v>
      </c>
      <c r="H408" s="27" t="str">
        <f t="shared" si="98"/>
        <v>De Caja y Bancos</v>
      </c>
      <c r="I408" s="27" t="str">
        <f t="shared" si="97"/>
        <v>001</v>
      </c>
      <c r="J408" s="27" t="str">
        <f t="shared" si="99"/>
        <v>De Caja y Bancos Libre Disponibilidad</v>
      </c>
      <c r="K408" s="30" t="s">
        <v>858</v>
      </c>
      <c r="L408" s="28" t="str">
        <f t="shared" si="94"/>
        <v>35.1.1.001</v>
      </c>
      <c r="M408" s="29" t="s">
        <v>857</v>
      </c>
    </row>
    <row r="409" spans="1:13" ht="15.75">
      <c r="A409" s="23" t="str">
        <f t="shared" si="91"/>
        <v>35.1.1.002</v>
      </c>
      <c r="B409" s="24" t="s">
        <v>859</v>
      </c>
      <c r="C409" s="26" t="str">
        <f t="shared" si="90"/>
        <v>35</v>
      </c>
      <c r="D409" s="27" t="s">
        <v>851</v>
      </c>
      <c r="E409" s="26" t="str">
        <f t="shared" si="95"/>
        <v>1</v>
      </c>
      <c r="F409" s="27" t="str">
        <f t="shared" si="92"/>
        <v>DISMINUCION DE DISPONIBILIDADES</v>
      </c>
      <c r="G409" s="26" t="str">
        <f t="shared" si="96"/>
        <v>1</v>
      </c>
      <c r="H409" s="27" t="str">
        <f t="shared" si="98"/>
        <v>De Caja y Bancos</v>
      </c>
      <c r="I409" s="27" t="str">
        <f t="shared" si="97"/>
        <v>002</v>
      </c>
      <c r="J409" s="27" t="str">
        <f t="shared" si="99"/>
        <v>De Caja y Bancos A.E.</v>
      </c>
      <c r="K409" s="30" t="s">
        <v>860</v>
      </c>
      <c r="L409" s="28" t="str">
        <f t="shared" si="94"/>
        <v>35.1.1.002</v>
      </c>
      <c r="M409" s="29" t="s">
        <v>859</v>
      </c>
    </row>
    <row r="410" spans="1:13" ht="15.75">
      <c r="A410" s="23" t="str">
        <f t="shared" si="91"/>
        <v>35.2.0.000</v>
      </c>
      <c r="B410" s="24" t="s">
        <v>861</v>
      </c>
      <c r="C410" s="26" t="str">
        <f t="shared" si="90"/>
        <v>35</v>
      </c>
      <c r="D410" s="27" t="s">
        <v>851</v>
      </c>
      <c r="E410" s="26" t="str">
        <f t="shared" si="95"/>
        <v>2</v>
      </c>
      <c r="F410" s="27" t="str">
        <f t="shared" si="92"/>
        <v>INVERSIONES FINANCIERAS</v>
      </c>
      <c r="G410" s="26" t="str">
        <f t="shared" si="96"/>
        <v>0</v>
      </c>
      <c r="H410" s="27" t="str">
        <f t="shared" si="98"/>
        <v/>
      </c>
      <c r="I410" s="27" t="str">
        <f t="shared" si="97"/>
        <v>000</v>
      </c>
      <c r="J410" s="27"/>
      <c r="K410" s="31" t="s">
        <v>862</v>
      </c>
      <c r="L410" s="28" t="str">
        <f t="shared" si="94"/>
        <v>35.2.0.000</v>
      </c>
      <c r="M410" s="29" t="s">
        <v>861</v>
      </c>
    </row>
    <row r="411" spans="1:13" ht="15.75">
      <c r="A411" s="23" t="str">
        <f t="shared" si="91"/>
        <v>35.2.1.000</v>
      </c>
      <c r="B411" s="24" t="s">
        <v>863</v>
      </c>
      <c r="C411" s="26" t="str">
        <f t="shared" si="90"/>
        <v>35</v>
      </c>
      <c r="D411" s="27" t="s">
        <v>851</v>
      </c>
      <c r="E411" s="26" t="str">
        <f t="shared" si="95"/>
        <v>2</v>
      </c>
      <c r="F411" s="27" t="str">
        <f t="shared" si="92"/>
        <v>INVERSIONES FINANCIERAS</v>
      </c>
      <c r="G411" s="26" t="str">
        <f t="shared" si="96"/>
        <v>1</v>
      </c>
      <c r="H411" s="27" t="str">
        <f t="shared" si="98"/>
        <v>De Inversiones Financieras temporarias</v>
      </c>
      <c r="I411" s="27" t="str">
        <f t="shared" si="97"/>
        <v>000</v>
      </c>
      <c r="J411" s="27" t="str">
        <f>IF(I411="000","",MID($K411,12,60))</f>
        <v/>
      </c>
      <c r="K411" s="30" t="s">
        <v>864</v>
      </c>
      <c r="L411" s="28" t="str">
        <f t="shared" si="94"/>
        <v>35.2.1.000</v>
      </c>
      <c r="M411" s="29" t="s">
        <v>863</v>
      </c>
    </row>
    <row r="412" spans="1:13" ht="15.75">
      <c r="A412" s="23" t="str">
        <f t="shared" si="91"/>
        <v>35.3.0.000</v>
      </c>
      <c r="B412" s="24" t="s">
        <v>865</v>
      </c>
      <c r="C412" s="26" t="str">
        <f t="shared" si="90"/>
        <v>35</v>
      </c>
      <c r="D412" s="27" t="s">
        <v>851</v>
      </c>
      <c r="E412" s="26" t="str">
        <f t="shared" si="95"/>
        <v>3</v>
      </c>
      <c r="F412" s="27" t="str">
        <f t="shared" si="92"/>
        <v>CUENTAS A COBRAR COMERCIALES</v>
      </c>
      <c r="G412" s="26" t="str">
        <f t="shared" si="96"/>
        <v>0</v>
      </c>
      <c r="H412" s="27" t="str">
        <f t="shared" si="98"/>
        <v/>
      </c>
      <c r="I412" s="27" t="str">
        <f t="shared" si="97"/>
        <v>000</v>
      </c>
      <c r="J412" s="27"/>
      <c r="K412" s="31" t="s">
        <v>866</v>
      </c>
      <c r="L412" s="28" t="str">
        <f t="shared" si="94"/>
        <v>35.3.0.000</v>
      </c>
      <c r="M412" s="29" t="s">
        <v>865</v>
      </c>
    </row>
    <row r="413" spans="1:13" ht="15.75">
      <c r="A413" s="23" t="str">
        <f t="shared" si="91"/>
        <v>35.3.1.000</v>
      </c>
      <c r="B413" s="24" t="s">
        <v>867</v>
      </c>
      <c r="C413" s="26" t="str">
        <f t="shared" si="90"/>
        <v>35</v>
      </c>
      <c r="D413" s="27" t="s">
        <v>851</v>
      </c>
      <c r="E413" s="26" t="str">
        <f t="shared" si="95"/>
        <v>3</v>
      </c>
      <c r="F413" s="27" t="str">
        <f t="shared" si="92"/>
        <v>CUENTAS A COBRAR COMERCIALES</v>
      </c>
      <c r="G413" s="26" t="str">
        <f t="shared" si="96"/>
        <v>1</v>
      </c>
      <c r="H413" s="27" t="str">
        <f t="shared" si="98"/>
        <v>Cuentas a Cobrar Comerciales a Corto Plazo</v>
      </c>
      <c r="I413" s="27" t="str">
        <f t="shared" si="97"/>
        <v>000</v>
      </c>
      <c r="J413" s="27" t="str">
        <f t="shared" ref="J413:J414" si="100">IF(I413="000","",MID($K413,12,60))</f>
        <v/>
      </c>
      <c r="K413" s="30" t="s">
        <v>868</v>
      </c>
      <c r="L413" s="28" t="str">
        <f t="shared" si="94"/>
        <v>35.3.1.000</v>
      </c>
      <c r="M413" s="29" t="s">
        <v>867</v>
      </c>
    </row>
    <row r="414" spans="1:13" ht="15.75">
      <c r="A414" s="23" t="str">
        <f t="shared" si="91"/>
        <v>35.3.2.000</v>
      </c>
      <c r="B414" s="24" t="s">
        <v>869</v>
      </c>
      <c r="C414" s="26" t="str">
        <f t="shared" si="90"/>
        <v>35</v>
      </c>
      <c r="D414" s="27" t="s">
        <v>851</v>
      </c>
      <c r="E414" s="26" t="str">
        <f t="shared" si="95"/>
        <v>3</v>
      </c>
      <c r="F414" s="27" t="str">
        <f t="shared" si="92"/>
        <v>CUENTAS A COBRAR COMERCIALES</v>
      </c>
      <c r="G414" s="26" t="str">
        <f t="shared" si="96"/>
        <v>2</v>
      </c>
      <c r="H414" s="27" t="str">
        <f t="shared" si="98"/>
        <v>Cuentas a cobrar comerciales a largo plazo</v>
      </c>
      <c r="I414" s="27" t="str">
        <f t="shared" si="97"/>
        <v>000</v>
      </c>
      <c r="J414" s="27" t="str">
        <f t="shared" si="100"/>
        <v/>
      </c>
      <c r="K414" s="30" t="s">
        <v>870</v>
      </c>
      <c r="L414" s="28" t="str">
        <f t="shared" si="94"/>
        <v>35.3.2.000</v>
      </c>
      <c r="M414" s="29" t="s">
        <v>869</v>
      </c>
    </row>
    <row r="415" spans="1:13" ht="15.75">
      <c r="A415" s="23" t="str">
        <f t="shared" si="91"/>
        <v>35.4.0.000</v>
      </c>
      <c r="B415" s="24" t="s">
        <v>871</v>
      </c>
      <c r="C415" s="26" t="str">
        <f t="shared" si="90"/>
        <v>35</v>
      </c>
      <c r="D415" s="27" t="s">
        <v>851</v>
      </c>
      <c r="E415" s="26" t="str">
        <f t="shared" si="95"/>
        <v>4</v>
      </c>
      <c r="F415" s="27" t="str">
        <f t="shared" si="92"/>
        <v>OTRAS CUENTAS A COBRAR</v>
      </c>
      <c r="G415" s="26" t="str">
        <f t="shared" si="96"/>
        <v>0</v>
      </c>
      <c r="H415" s="27" t="str">
        <f t="shared" si="98"/>
        <v/>
      </c>
      <c r="I415" s="27" t="str">
        <f t="shared" si="97"/>
        <v>000</v>
      </c>
      <c r="J415" s="27"/>
      <c r="K415" s="31" t="s">
        <v>872</v>
      </c>
      <c r="L415" s="28" t="str">
        <f t="shared" si="94"/>
        <v>35.4.0.000</v>
      </c>
      <c r="M415" s="29" t="s">
        <v>871</v>
      </c>
    </row>
    <row r="416" spans="1:13" ht="15.75">
      <c r="A416" s="23" t="str">
        <f t="shared" si="91"/>
        <v>35.4.1.000</v>
      </c>
      <c r="B416" s="24" t="s">
        <v>873</v>
      </c>
      <c r="C416" s="26" t="str">
        <f t="shared" si="90"/>
        <v>35</v>
      </c>
      <c r="D416" s="27" t="s">
        <v>851</v>
      </c>
      <c r="E416" s="26" t="str">
        <f t="shared" si="95"/>
        <v>4</v>
      </c>
      <c r="F416" s="27" t="str">
        <f t="shared" si="92"/>
        <v>OTRAS CUENTAS A COBRAR</v>
      </c>
      <c r="G416" s="26" t="str">
        <f t="shared" si="96"/>
        <v>1</v>
      </c>
      <c r="H416" s="27" t="str">
        <f t="shared" si="98"/>
        <v>Otras cuentas a cobrar a corto plazo</v>
      </c>
      <c r="I416" s="27" t="str">
        <f t="shared" si="97"/>
        <v>000</v>
      </c>
      <c r="J416" s="27" t="str">
        <f t="shared" ref="J416:J417" si="101">IF(I416="000","",MID($K416,12,60))</f>
        <v/>
      </c>
      <c r="K416" s="30" t="s">
        <v>874</v>
      </c>
      <c r="L416" s="28" t="str">
        <f t="shared" si="94"/>
        <v>35.4.1.000</v>
      </c>
      <c r="M416" s="29" t="s">
        <v>873</v>
      </c>
    </row>
    <row r="417" spans="1:13" ht="15.75">
      <c r="A417" s="23" t="str">
        <f t="shared" si="91"/>
        <v>35.4.2.000</v>
      </c>
      <c r="B417" s="24" t="s">
        <v>875</v>
      </c>
      <c r="C417" s="26" t="str">
        <f t="shared" si="90"/>
        <v>35</v>
      </c>
      <c r="D417" s="27" t="s">
        <v>851</v>
      </c>
      <c r="E417" s="26" t="str">
        <f t="shared" si="95"/>
        <v>4</v>
      </c>
      <c r="F417" s="27" t="str">
        <f t="shared" si="92"/>
        <v>OTRAS CUENTAS A COBRAR</v>
      </c>
      <c r="G417" s="26" t="str">
        <f t="shared" si="96"/>
        <v>2</v>
      </c>
      <c r="H417" s="27" t="str">
        <f t="shared" si="98"/>
        <v>Otras cuentas a cobrar a largo plazo</v>
      </c>
      <c r="I417" s="27" t="str">
        <f t="shared" si="97"/>
        <v>000</v>
      </c>
      <c r="J417" s="27" t="str">
        <f t="shared" si="101"/>
        <v/>
      </c>
      <c r="K417" s="30" t="s">
        <v>876</v>
      </c>
      <c r="L417" s="28" t="str">
        <f t="shared" si="94"/>
        <v>35.4.2.000</v>
      </c>
      <c r="M417" s="29" t="s">
        <v>875</v>
      </c>
    </row>
    <row r="418" spans="1:13" ht="15.75">
      <c r="A418" s="23" t="str">
        <f t="shared" si="91"/>
        <v>35.5.0.000</v>
      </c>
      <c r="B418" s="24" t="s">
        <v>877</v>
      </c>
      <c r="C418" s="26" t="str">
        <f t="shared" si="90"/>
        <v>35</v>
      </c>
      <c r="D418" s="27" t="s">
        <v>851</v>
      </c>
      <c r="E418" s="26" t="str">
        <f t="shared" si="95"/>
        <v>5</v>
      </c>
      <c r="F418" s="27" t="str">
        <f t="shared" si="92"/>
        <v>DOCUMENTOS COMERCIALES A COBRAR</v>
      </c>
      <c r="G418" s="26" t="str">
        <f t="shared" si="96"/>
        <v>0</v>
      </c>
      <c r="H418" s="27" t="str">
        <f t="shared" si="98"/>
        <v/>
      </c>
      <c r="I418" s="27" t="str">
        <f t="shared" si="97"/>
        <v>000</v>
      </c>
      <c r="J418" s="27"/>
      <c r="K418" s="31" t="s">
        <v>878</v>
      </c>
      <c r="L418" s="28" t="str">
        <f t="shared" si="94"/>
        <v>35.5.0.000</v>
      </c>
      <c r="M418" s="29" t="s">
        <v>877</v>
      </c>
    </row>
    <row r="419" spans="1:13" ht="15.75">
      <c r="A419" s="23" t="str">
        <f t="shared" si="91"/>
        <v>35.5.1.000</v>
      </c>
      <c r="B419" s="24" t="s">
        <v>879</v>
      </c>
      <c r="C419" s="26" t="str">
        <f t="shared" si="90"/>
        <v>35</v>
      </c>
      <c r="D419" s="27" t="s">
        <v>851</v>
      </c>
      <c r="E419" s="26" t="str">
        <f t="shared" si="95"/>
        <v>5</v>
      </c>
      <c r="F419" s="27" t="str">
        <f t="shared" si="92"/>
        <v>DOCUMENTOS COMERCIALES A COBRAR</v>
      </c>
      <c r="G419" s="26" t="str">
        <f t="shared" si="96"/>
        <v>1</v>
      </c>
      <c r="H419" s="27" t="str">
        <f t="shared" si="98"/>
        <v xml:space="preserve"> Documentos comerciales a cobrar a corto plazo</v>
      </c>
      <c r="I419" s="27" t="str">
        <f t="shared" si="97"/>
        <v>000</v>
      </c>
      <c r="J419" s="27" t="str">
        <f t="shared" ref="J419:J420" si="102">IF(I419="000","",MID($K419,12,60))</f>
        <v/>
      </c>
      <c r="K419" s="30" t="s">
        <v>880</v>
      </c>
      <c r="L419" s="28" t="str">
        <f t="shared" si="94"/>
        <v>35.5.1.000</v>
      </c>
      <c r="M419" s="29" t="s">
        <v>879</v>
      </c>
    </row>
    <row r="420" spans="1:13" ht="15.75">
      <c r="A420" s="23" t="str">
        <f t="shared" si="91"/>
        <v>35.5.2.000</v>
      </c>
      <c r="B420" s="24" t="s">
        <v>881</v>
      </c>
      <c r="C420" s="26" t="str">
        <f t="shared" si="90"/>
        <v>35</v>
      </c>
      <c r="D420" s="27" t="s">
        <v>851</v>
      </c>
      <c r="E420" s="26" t="str">
        <f t="shared" si="95"/>
        <v>5</v>
      </c>
      <c r="F420" s="27" t="str">
        <f t="shared" si="92"/>
        <v>DOCUMENTOS COMERCIALES A COBRAR</v>
      </c>
      <c r="G420" s="26" t="str">
        <f t="shared" si="96"/>
        <v>2</v>
      </c>
      <c r="H420" s="27" t="str">
        <f t="shared" si="98"/>
        <v>Documentos comerciales a cobrar a largo plazo</v>
      </c>
      <c r="I420" s="27" t="str">
        <f t="shared" si="97"/>
        <v>000</v>
      </c>
      <c r="J420" s="27" t="str">
        <f t="shared" si="102"/>
        <v/>
      </c>
      <c r="K420" s="30" t="s">
        <v>882</v>
      </c>
      <c r="L420" s="28" t="str">
        <f t="shared" si="94"/>
        <v>35.5.2.000</v>
      </c>
      <c r="M420" s="29" t="s">
        <v>881</v>
      </c>
    </row>
    <row r="421" spans="1:13" ht="15.75">
      <c r="A421" s="23" t="str">
        <f t="shared" si="91"/>
        <v>35.6.0.000</v>
      </c>
      <c r="B421" s="24" t="s">
        <v>883</v>
      </c>
      <c r="C421" s="26" t="str">
        <f t="shared" si="90"/>
        <v>35</v>
      </c>
      <c r="D421" s="27" t="s">
        <v>851</v>
      </c>
      <c r="E421" s="26" t="str">
        <f t="shared" si="95"/>
        <v>6</v>
      </c>
      <c r="F421" s="27" t="str">
        <f t="shared" si="92"/>
        <v>OTROS DOCUMENTOS A COBRAR</v>
      </c>
      <c r="G421" s="26" t="str">
        <f t="shared" si="96"/>
        <v>0</v>
      </c>
      <c r="H421" s="27" t="str">
        <f t="shared" si="98"/>
        <v/>
      </c>
      <c r="I421" s="27" t="str">
        <f t="shared" si="97"/>
        <v>000</v>
      </c>
      <c r="J421" s="27"/>
      <c r="K421" s="31" t="s">
        <v>884</v>
      </c>
      <c r="L421" s="28" t="str">
        <f t="shared" si="94"/>
        <v>35.6.0.000</v>
      </c>
      <c r="M421" s="29" t="s">
        <v>883</v>
      </c>
    </row>
    <row r="422" spans="1:13" ht="15.75">
      <c r="A422" s="23" t="str">
        <f t="shared" si="91"/>
        <v>35.6.1.000</v>
      </c>
      <c r="B422" s="24" t="s">
        <v>885</v>
      </c>
      <c r="C422" s="26" t="str">
        <f t="shared" si="90"/>
        <v>35</v>
      </c>
      <c r="D422" s="27" t="s">
        <v>851</v>
      </c>
      <c r="E422" s="26" t="str">
        <f t="shared" si="95"/>
        <v>6</v>
      </c>
      <c r="F422" s="27" t="str">
        <f t="shared" si="92"/>
        <v>OTROS DOCUMENTOS A COBRAR</v>
      </c>
      <c r="G422" s="26" t="str">
        <f t="shared" si="96"/>
        <v>1</v>
      </c>
      <c r="H422" s="27" t="str">
        <f t="shared" si="98"/>
        <v>Otros documentos a cobrar a corto plazo</v>
      </c>
      <c r="I422" s="27" t="str">
        <f t="shared" si="97"/>
        <v>000</v>
      </c>
      <c r="J422" s="27" t="str">
        <f t="shared" ref="J422:J423" si="103">IF(I422="000","",MID($K422,12,60))</f>
        <v/>
      </c>
      <c r="K422" s="30" t="s">
        <v>886</v>
      </c>
      <c r="L422" s="28" t="str">
        <f t="shared" si="94"/>
        <v>35.6.1.000</v>
      </c>
      <c r="M422" s="29" t="s">
        <v>885</v>
      </c>
    </row>
    <row r="423" spans="1:13" ht="15.75">
      <c r="A423" s="23" t="str">
        <f t="shared" si="91"/>
        <v>35.6.2.000</v>
      </c>
      <c r="B423" s="24" t="s">
        <v>887</v>
      </c>
      <c r="C423" s="26" t="str">
        <f t="shared" si="90"/>
        <v>35</v>
      </c>
      <c r="D423" s="27" t="s">
        <v>851</v>
      </c>
      <c r="E423" s="26" t="str">
        <f t="shared" si="95"/>
        <v>6</v>
      </c>
      <c r="F423" s="27" t="str">
        <f t="shared" si="92"/>
        <v>OTROS DOCUMENTOS A COBRAR</v>
      </c>
      <c r="G423" s="26" t="str">
        <f t="shared" si="96"/>
        <v>2</v>
      </c>
      <c r="H423" s="27" t="str">
        <f t="shared" si="98"/>
        <v>Otros documentos a cobrar a largo plazo</v>
      </c>
      <c r="I423" s="27" t="str">
        <f t="shared" si="97"/>
        <v>000</v>
      </c>
      <c r="J423" s="27" t="str">
        <f t="shared" si="103"/>
        <v/>
      </c>
      <c r="K423" s="30" t="s">
        <v>888</v>
      </c>
      <c r="L423" s="28" t="str">
        <f t="shared" si="94"/>
        <v>35.6.2.000</v>
      </c>
      <c r="M423" s="29" t="s">
        <v>887</v>
      </c>
    </row>
    <row r="424" spans="1:13" ht="15.75">
      <c r="A424" s="23" t="str">
        <f t="shared" si="91"/>
        <v>35.7.0.000</v>
      </c>
      <c r="B424" s="24" t="s">
        <v>889</v>
      </c>
      <c r="C424" s="26" t="str">
        <f t="shared" si="90"/>
        <v>35</v>
      </c>
      <c r="D424" s="27" t="s">
        <v>851</v>
      </c>
      <c r="E424" s="26" t="str">
        <f t="shared" si="95"/>
        <v>7</v>
      </c>
      <c r="F424" s="27" t="str">
        <f t="shared" si="92"/>
        <v>ADELANTOS A PROVEEDORES Y CONTRATISTAS</v>
      </c>
      <c r="G424" s="26" t="str">
        <f t="shared" si="96"/>
        <v>0</v>
      </c>
      <c r="H424" s="27" t="str">
        <f t="shared" si="98"/>
        <v/>
      </c>
      <c r="I424" s="27" t="str">
        <f t="shared" si="97"/>
        <v>000</v>
      </c>
      <c r="J424" s="27"/>
      <c r="K424" s="31" t="s">
        <v>890</v>
      </c>
      <c r="L424" s="28" t="str">
        <f t="shared" si="94"/>
        <v>35.7.0.000</v>
      </c>
      <c r="M424" s="29" t="s">
        <v>889</v>
      </c>
    </row>
    <row r="425" spans="1:13" ht="15.75">
      <c r="A425" s="23" t="str">
        <f t="shared" si="91"/>
        <v>35.7.1.000</v>
      </c>
      <c r="B425" s="24" t="s">
        <v>891</v>
      </c>
      <c r="C425" s="26" t="str">
        <f t="shared" si="90"/>
        <v>35</v>
      </c>
      <c r="D425" s="27" t="s">
        <v>851</v>
      </c>
      <c r="E425" s="26" t="str">
        <f t="shared" si="95"/>
        <v>7</v>
      </c>
      <c r="F425" s="27" t="str">
        <f t="shared" si="92"/>
        <v>ADELANTOS A PROVEEDORES Y CONTRATISTAS</v>
      </c>
      <c r="G425" s="26" t="str">
        <f t="shared" si="96"/>
        <v>1</v>
      </c>
      <c r="H425" s="27" t="str">
        <f t="shared" si="98"/>
        <v>Adelantos a proveedores y contratistas a corto plazo</v>
      </c>
      <c r="I425" s="27" t="str">
        <f t="shared" si="97"/>
        <v>000</v>
      </c>
      <c r="J425" s="27" t="str">
        <f t="shared" ref="J425:J426" si="104">IF(I425="000","",MID($K425,12,60))</f>
        <v/>
      </c>
      <c r="K425" s="30" t="s">
        <v>892</v>
      </c>
      <c r="L425" s="28" t="str">
        <f t="shared" si="94"/>
        <v>35.7.1.000</v>
      </c>
      <c r="M425" s="29" t="s">
        <v>891</v>
      </c>
    </row>
    <row r="426" spans="1:13" ht="15.75">
      <c r="A426" s="23" t="str">
        <f t="shared" si="91"/>
        <v>35.7.2.000</v>
      </c>
      <c r="B426" s="24" t="s">
        <v>893</v>
      </c>
      <c r="C426" s="26" t="str">
        <f t="shared" si="90"/>
        <v>35</v>
      </c>
      <c r="D426" s="27" t="s">
        <v>851</v>
      </c>
      <c r="E426" s="26" t="str">
        <f t="shared" si="95"/>
        <v>7</v>
      </c>
      <c r="F426" s="27" t="str">
        <f t="shared" si="92"/>
        <v>ADELANTOS A PROVEEDORES Y CONTRATISTAS</v>
      </c>
      <c r="G426" s="26" t="str">
        <f t="shared" si="96"/>
        <v>2</v>
      </c>
      <c r="H426" s="27" t="str">
        <f t="shared" si="98"/>
        <v>Adelantos a proveedores y contratistas a largo plazo</v>
      </c>
      <c r="I426" s="27" t="str">
        <f t="shared" si="97"/>
        <v>000</v>
      </c>
      <c r="J426" s="27" t="str">
        <f t="shared" si="104"/>
        <v/>
      </c>
      <c r="K426" s="30" t="s">
        <v>894</v>
      </c>
      <c r="L426" s="28" t="str">
        <f t="shared" si="94"/>
        <v>35.7.2.000</v>
      </c>
      <c r="M426" s="29" t="s">
        <v>893</v>
      </c>
    </row>
    <row r="427" spans="1:13" ht="15.75">
      <c r="A427" s="23" t="str">
        <f t="shared" si="91"/>
        <v>35.8.0.000</v>
      </c>
      <c r="B427" s="24" t="s">
        <v>895</v>
      </c>
      <c r="C427" s="26" t="str">
        <f t="shared" si="90"/>
        <v>35</v>
      </c>
      <c r="D427" s="27" t="s">
        <v>851</v>
      </c>
      <c r="E427" s="26" t="str">
        <f t="shared" si="95"/>
        <v>8</v>
      </c>
      <c r="F427" s="27" t="str">
        <f t="shared" si="92"/>
        <v>ACTIVOS DIFERIDOS</v>
      </c>
      <c r="G427" s="26" t="str">
        <f t="shared" si="96"/>
        <v>0</v>
      </c>
      <c r="H427" s="27" t="str">
        <f t="shared" si="98"/>
        <v/>
      </c>
      <c r="I427" s="27" t="str">
        <f t="shared" si="97"/>
        <v>000</v>
      </c>
      <c r="J427" s="27"/>
      <c r="K427" s="31" t="s">
        <v>896</v>
      </c>
      <c r="L427" s="28" t="str">
        <f t="shared" si="94"/>
        <v>35.8.0.000</v>
      </c>
      <c r="M427" s="29" t="s">
        <v>895</v>
      </c>
    </row>
    <row r="428" spans="1:13" ht="15.75">
      <c r="A428" s="23" t="str">
        <f t="shared" si="91"/>
        <v>35.8.1.000</v>
      </c>
      <c r="B428" s="24" t="s">
        <v>897</v>
      </c>
      <c r="C428" s="26" t="str">
        <f t="shared" si="90"/>
        <v>35</v>
      </c>
      <c r="D428" s="27" t="s">
        <v>851</v>
      </c>
      <c r="E428" s="26" t="str">
        <f t="shared" si="95"/>
        <v>8</v>
      </c>
      <c r="F428" s="27" t="str">
        <f t="shared" si="92"/>
        <v>ACTIVOS DIFERIDOS</v>
      </c>
      <c r="G428" s="26" t="str">
        <f t="shared" si="96"/>
        <v>1</v>
      </c>
      <c r="H428" s="27" t="str">
        <f t="shared" si="98"/>
        <v>Activos diferidos a corto plazo</v>
      </c>
      <c r="I428" s="27" t="str">
        <f t="shared" si="97"/>
        <v>000</v>
      </c>
      <c r="J428" s="27" t="str">
        <f t="shared" ref="J428:J429" si="105">IF(I428="000","",MID($K428,12,60))</f>
        <v/>
      </c>
      <c r="K428" s="30" t="s">
        <v>898</v>
      </c>
      <c r="L428" s="28" t="str">
        <f t="shared" si="94"/>
        <v>35.8.1.000</v>
      </c>
      <c r="M428" s="29" t="s">
        <v>897</v>
      </c>
    </row>
    <row r="429" spans="1:13" ht="15.75">
      <c r="A429" s="23" t="str">
        <f t="shared" si="91"/>
        <v>35.8.2.000</v>
      </c>
      <c r="B429" s="24" t="s">
        <v>899</v>
      </c>
      <c r="C429" s="26" t="str">
        <f t="shared" si="90"/>
        <v>35</v>
      </c>
      <c r="D429" s="27" t="s">
        <v>851</v>
      </c>
      <c r="E429" s="26" t="str">
        <f t="shared" si="95"/>
        <v>8</v>
      </c>
      <c r="F429" s="27" t="str">
        <f t="shared" si="92"/>
        <v>ACTIVOS DIFERIDOS</v>
      </c>
      <c r="G429" s="26" t="str">
        <f t="shared" si="96"/>
        <v>2</v>
      </c>
      <c r="H429" s="27" t="str">
        <f t="shared" si="98"/>
        <v>Activos diferidos a largo plazo</v>
      </c>
      <c r="I429" s="27" t="str">
        <f t="shared" si="97"/>
        <v>000</v>
      </c>
      <c r="J429" s="27" t="str">
        <f t="shared" si="105"/>
        <v/>
      </c>
      <c r="K429" s="30" t="s">
        <v>900</v>
      </c>
      <c r="L429" s="28" t="str">
        <f t="shared" si="94"/>
        <v>35.8.2.000</v>
      </c>
      <c r="M429" s="29" t="s">
        <v>899</v>
      </c>
    </row>
    <row r="430" spans="1:13" ht="15.75">
      <c r="A430" s="23" t="str">
        <f t="shared" si="91"/>
        <v>35.9.0.000</v>
      </c>
      <c r="B430" s="24" t="s">
        <v>901</v>
      </c>
      <c r="C430" s="26" t="str">
        <f t="shared" si="90"/>
        <v>35</v>
      </c>
      <c r="D430" s="27" t="s">
        <v>851</v>
      </c>
      <c r="E430" s="26" t="str">
        <f t="shared" si="95"/>
        <v>9</v>
      </c>
      <c r="F430" s="27" t="str">
        <f t="shared" si="92"/>
        <v>OTROS ACTIVOS</v>
      </c>
      <c r="G430" s="26" t="str">
        <f t="shared" si="96"/>
        <v>0</v>
      </c>
      <c r="H430" s="27" t="str">
        <f t="shared" si="98"/>
        <v/>
      </c>
      <c r="I430" s="27" t="str">
        <f t="shared" si="97"/>
        <v>000</v>
      </c>
      <c r="J430" s="27"/>
      <c r="K430" s="31" t="s">
        <v>902</v>
      </c>
      <c r="L430" s="28" t="str">
        <f t="shared" si="94"/>
        <v>35.9.0.000</v>
      </c>
      <c r="M430" s="29" t="s">
        <v>901</v>
      </c>
    </row>
    <row r="431" spans="1:13" customFormat="1" ht="15.75">
      <c r="A431" s="23" t="str">
        <f t="shared" si="91"/>
        <v>36.0.0.000</v>
      </c>
      <c r="B431" s="24" t="s">
        <v>903</v>
      </c>
      <c r="C431" s="25" t="str">
        <f t="shared" si="90"/>
        <v>36</v>
      </c>
      <c r="D431" s="25" t="s">
        <v>903</v>
      </c>
      <c r="E431" s="26" t="str">
        <f t="shared" si="95"/>
        <v>0</v>
      </c>
      <c r="F431" s="27" t="str">
        <f t="shared" si="92"/>
        <v/>
      </c>
      <c r="G431" s="26" t="str">
        <f t="shared" si="96"/>
        <v>0</v>
      </c>
      <c r="H431" s="27" t="str">
        <f t="shared" si="98"/>
        <v/>
      </c>
      <c r="I431" s="27" t="str">
        <f t="shared" si="97"/>
        <v>000</v>
      </c>
      <c r="J431" s="46"/>
      <c r="K431" s="28" t="s">
        <v>904</v>
      </c>
      <c r="L431" s="28" t="str">
        <f t="shared" si="94"/>
        <v>36.0.0.000</v>
      </c>
      <c r="M431" s="29" t="s">
        <v>903</v>
      </c>
    </row>
    <row r="432" spans="1:13" ht="15.75">
      <c r="A432" s="23" t="str">
        <f t="shared" si="91"/>
        <v>36.1.0.000</v>
      </c>
      <c r="B432" s="24" t="s">
        <v>905</v>
      </c>
      <c r="C432" s="26" t="str">
        <f t="shared" si="90"/>
        <v>36</v>
      </c>
      <c r="D432" s="27" t="s">
        <v>903</v>
      </c>
      <c r="E432" s="26" t="str">
        <f t="shared" si="95"/>
        <v>1</v>
      </c>
      <c r="F432" s="27" t="str">
        <f t="shared" si="92"/>
        <v>DEUDA EN MONEDA NACIONAL</v>
      </c>
      <c r="G432" s="26" t="str">
        <f t="shared" si="96"/>
        <v>0</v>
      </c>
      <c r="H432" s="27" t="str">
        <f t="shared" si="98"/>
        <v/>
      </c>
      <c r="I432" s="27" t="str">
        <f t="shared" si="97"/>
        <v>000</v>
      </c>
      <c r="J432" s="27"/>
      <c r="K432" s="31" t="s">
        <v>906</v>
      </c>
      <c r="L432" s="28" t="str">
        <f t="shared" si="94"/>
        <v>36.1.0.000</v>
      </c>
      <c r="M432" s="29" t="s">
        <v>905</v>
      </c>
    </row>
    <row r="433" spans="1:13" ht="15.75">
      <c r="A433" s="23" t="str">
        <f t="shared" si="91"/>
        <v>36.1.1.000</v>
      </c>
      <c r="B433" s="24" t="s">
        <v>907</v>
      </c>
      <c r="C433" s="26" t="str">
        <f t="shared" si="90"/>
        <v>36</v>
      </c>
      <c r="D433" s="27" t="s">
        <v>903</v>
      </c>
      <c r="E433" s="26" t="str">
        <f t="shared" si="95"/>
        <v>1</v>
      </c>
      <c r="F433" s="27" t="str">
        <f t="shared" si="92"/>
        <v>DEUDA EN MONEDA NACIONAL</v>
      </c>
      <c r="G433" s="26" t="str">
        <f t="shared" si="96"/>
        <v>1</v>
      </c>
      <c r="H433" s="27" t="str">
        <f t="shared" si="98"/>
        <v>Colocación de deuda en moneda nacional a corto plazo</v>
      </c>
      <c r="I433" s="27" t="str">
        <f t="shared" si="97"/>
        <v>000</v>
      </c>
      <c r="J433" s="27" t="str">
        <f t="shared" ref="J433:J440" si="106">IF(I433="000","",MID($K433,12,60))</f>
        <v/>
      </c>
      <c r="K433" s="30" t="s">
        <v>908</v>
      </c>
      <c r="L433" s="28" t="str">
        <f t="shared" si="94"/>
        <v>36.1.1.000</v>
      </c>
      <c r="M433" s="29" t="s">
        <v>907</v>
      </c>
    </row>
    <row r="434" spans="1:13" ht="15.75">
      <c r="A434" s="23" t="str">
        <f t="shared" si="91"/>
        <v>36.1.2.000</v>
      </c>
      <c r="B434" s="24" t="s">
        <v>909</v>
      </c>
      <c r="C434" s="26" t="str">
        <f t="shared" si="90"/>
        <v>36</v>
      </c>
      <c r="D434" s="27" t="s">
        <v>903</v>
      </c>
      <c r="E434" s="26" t="str">
        <f t="shared" si="95"/>
        <v>1</v>
      </c>
      <c r="F434" s="27" t="str">
        <f t="shared" si="92"/>
        <v>DEUDA EN MONEDA NACIONAL</v>
      </c>
      <c r="G434" s="26" t="str">
        <f t="shared" si="96"/>
        <v>2</v>
      </c>
      <c r="H434" s="27" t="str">
        <f t="shared" si="98"/>
        <v>Colocación de deuda en moneda nacional a largo plazo</v>
      </c>
      <c r="I434" s="27" t="str">
        <f t="shared" si="97"/>
        <v>000</v>
      </c>
      <c r="J434" s="27" t="str">
        <f t="shared" si="106"/>
        <v/>
      </c>
      <c r="K434" s="30" t="s">
        <v>910</v>
      </c>
      <c r="L434" s="28" t="str">
        <f t="shared" si="94"/>
        <v>36.1.2.000</v>
      </c>
      <c r="M434" s="29" t="s">
        <v>909</v>
      </c>
    </row>
    <row r="435" spans="1:13" ht="15.75">
      <c r="A435" s="23" t="str">
        <f t="shared" si="91"/>
        <v>36.1.2.001</v>
      </c>
      <c r="B435" s="24" t="s">
        <v>911</v>
      </c>
      <c r="C435" s="26" t="str">
        <f t="shared" si="90"/>
        <v>36</v>
      </c>
      <c r="D435" s="27" t="s">
        <v>903</v>
      </c>
      <c r="E435" s="26" t="str">
        <f t="shared" si="95"/>
        <v>1</v>
      </c>
      <c r="F435" s="27" t="str">
        <f t="shared" si="92"/>
        <v>DEUDA EN MONEDA NACIONAL</v>
      </c>
      <c r="G435" s="26" t="str">
        <f t="shared" si="96"/>
        <v>2</v>
      </c>
      <c r="H435" s="27" t="str">
        <f t="shared" si="98"/>
        <v>Colocación de deuda en moneda nacional a largo plazo</v>
      </c>
      <c r="I435" s="27" t="str">
        <f t="shared" si="97"/>
        <v>001</v>
      </c>
      <c r="J435" s="27" t="str">
        <f t="shared" si="106"/>
        <v>Bonos consolidados en moneda nacional PROR I</v>
      </c>
      <c r="K435" s="30" t="s">
        <v>912</v>
      </c>
      <c r="L435" s="28" t="str">
        <f t="shared" si="94"/>
        <v>36.1.2.001</v>
      </c>
      <c r="M435" s="29" t="s">
        <v>911</v>
      </c>
    </row>
    <row r="436" spans="1:13" ht="15.75">
      <c r="A436" s="23" t="str">
        <f t="shared" si="91"/>
        <v>36.1.2.002</v>
      </c>
      <c r="B436" s="24" t="s">
        <v>913</v>
      </c>
      <c r="C436" s="26" t="str">
        <f t="shared" si="90"/>
        <v>36</v>
      </c>
      <c r="D436" s="27" t="s">
        <v>903</v>
      </c>
      <c r="E436" s="26" t="str">
        <f t="shared" si="95"/>
        <v>1</v>
      </c>
      <c r="F436" s="27" t="str">
        <f t="shared" si="92"/>
        <v>DEUDA EN MONEDA NACIONAL</v>
      </c>
      <c r="G436" s="26" t="str">
        <f t="shared" si="96"/>
        <v>2</v>
      </c>
      <c r="H436" s="27" t="str">
        <f t="shared" si="98"/>
        <v>Colocación de deuda en moneda nacional a largo plazo</v>
      </c>
      <c r="I436" s="27" t="str">
        <f t="shared" si="97"/>
        <v>002</v>
      </c>
      <c r="J436" s="27" t="str">
        <f t="shared" si="106"/>
        <v>Bonos consolidados en pesos PROR II</v>
      </c>
      <c r="K436" s="30" t="s">
        <v>914</v>
      </c>
      <c r="L436" s="28" t="str">
        <f t="shared" si="94"/>
        <v>36.1.2.002</v>
      </c>
      <c r="M436" s="29" t="s">
        <v>913</v>
      </c>
    </row>
    <row r="437" spans="1:13" ht="15.75">
      <c r="A437" s="23" t="str">
        <f t="shared" si="91"/>
        <v>36.1.2.003</v>
      </c>
      <c r="B437" s="24" t="s">
        <v>915</v>
      </c>
      <c r="C437" s="26" t="str">
        <f t="shared" si="90"/>
        <v>36</v>
      </c>
      <c r="D437" s="27" t="s">
        <v>903</v>
      </c>
      <c r="E437" s="26" t="str">
        <f t="shared" si="95"/>
        <v>1</v>
      </c>
      <c r="F437" s="27" t="str">
        <f t="shared" si="92"/>
        <v>DEUDA EN MONEDA NACIONAL</v>
      </c>
      <c r="G437" s="26" t="str">
        <f t="shared" si="96"/>
        <v>2</v>
      </c>
      <c r="H437" s="27" t="str">
        <f t="shared" si="98"/>
        <v>Colocación de deuda en moneda nacional a largo plazo</v>
      </c>
      <c r="I437" s="27" t="str">
        <f t="shared" si="97"/>
        <v>003</v>
      </c>
      <c r="J437" s="27" t="str">
        <f t="shared" si="106"/>
        <v>Bonos consolidación PROR III</v>
      </c>
      <c r="K437" s="30" t="s">
        <v>916</v>
      </c>
      <c r="L437" s="28" t="str">
        <f t="shared" si="94"/>
        <v>36.1.2.003</v>
      </c>
      <c r="M437" s="29" t="s">
        <v>915</v>
      </c>
    </row>
    <row r="438" spans="1:13" ht="15.75">
      <c r="A438" s="23" t="str">
        <f t="shared" si="91"/>
        <v>36.1.2.004</v>
      </c>
      <c r="B438" s="24" t="s">
        <v>917</v>
      </c>
      <c r="C438" s="26" t="str">
        <f t="shared" si="90"/>
        <v>36</v>
      </c>
      <c r="D438" s="27" t="s">
        <v>903</v>
      </c>
      <c r="E438" s="26" t="str">
        <f t="shared" si="95"/>
        <v>1</v>
      </c>
      <c r="F438" s="27" t="str">
        <f t="shared" si="92"/>
        <v>DEUDA EN MONEDA NACIONAL</v>
      </c>
      <c r="G438" s="26" t="str">
        <f t="shared" si="96"/>
        <v>2</v>
      </c>
      <c r="H438" s="27" t="str">
        <f t="shared" si="98"/>
        <v>Colocación de deuda en moneda nacional a largo plazo</v>
      </c>
      <c r="I438" s="27" t="str">
        <f t="shared" si="97"/>
        <v>004</v>
      </c>
      <c r="J438" s="27" t="str">
        <f t="shared" si="106"/>
        <v>Bonos cancelación de deudas BOCADE</v>
      </c>
      <c r="K438" s="30" t="s">
        <v>918</v>
      </c>
      <c r="L438" s="28" t="str">
        <f t="shared" si="94"/>
        <v>36.1.2.004</v>
      </c>
      <c r="M438" s="29" t="s">
        <v>917</v>
      </c>
    </row>
    <row r="439" spans="1:13" ht="15.75">
      <c r="A439" s="23" t="str">
        <f t="shared" si="91"/>
        <v>36.1.2.005</v>
      </c>
      <c r="B439" s="24" t="s">
        <v>919</v>
      </c>
      <c r="C439" s="26" t="str">
        <f t="shared" si="90"/>
        <v>36</v>
      </c>
      <c r="D439" s="27" t="s">
        <v>903</v>
      </c>
      <c r="E439" s="26" t="str">
        <f t="shared" si="95"/>
        <v>1</v>
      </c>
      <c r="F439" s="27" t="str">
        <f t="shared" si="92"/>
        <v>DEUDA EN MONEDA NACIONAL</v>
      </c>
      <c r="G439" s="26" t="str">
        <f t="shared" si="96"/>
        <v>2</v>
      </c>
      <c r="H439" s="27" t="str">
        <f t="shared" si="98"/>
        <v>Colocación de deuda en moneda nacional a largo plazo</v>
      </c>
      <c r="I439" s="27" t="str">
        <f t="shared" si="97"/>
        <v>005</v>
      </c>
      <c r="J439" s="27" t="str">
        <f t="shared" si="106"/>
        <v>Bonos de consolidación - Otros</v>
      </c>
      <c r="K439" s="30" t="s">
        <v>920</v>
      </c>
      <c r="L439" s="28" t="str">
        <f t="shared" si="94"/>
        <v>36.1.2.005</v>
      </c>
      <c r="M439" s="29" t="s">
        <v>919</v>
      </c>
    </row>
    <row r="440" spans="1:13" ht="15.75">
      <c r="A440" s="23" t="str">
        <f t="shared" si="91"/>
        <v>36.1.2.099</v>
      </c>
      <c r="B440" s="24" t="s">
        <v>310</v>
      </c>
      <c r="C440" s="26" t="str">
        <f t="shared" si="90"/>
        <v>36</v>
      </c>
      <c r="D440" s="27" t="s">
        <v>903</v>
      </c>
      <c r="E440" s="26" t="str">
        <f t="shared" si="95"/>
        <v>1</v>
      </c>
      <c r="F440" s="27" t="str">
        <f t="shared" si="92"/>
        <v>DEUDA EN MONEDA NACIONAL</v>
      </c>
      <c r="G440" s="26" t="str">
        <f t="shared" si="96"/>
        <v>2</v>
      </c>
      <c r="H440" s="27" t="str">
        <f t="shared" si="98"/>
        <v>Colocación de deuda en moneda nacional a largo plazo</v>
      </c>
      <c r="I440" s="27" t="str">
        <f t="shared" si="97"/>
        <v>099</v>
      </c>
      <c r="J440" s="27" t="str">
        <f t="shared" si="106"/>
        <v>Otros</v>
      </c>
      <c r="K440" s="30" t="s">
        <v>921</v>
      </c>
      <c r="L440" s="28" t="str">
        <f t="shared" si="94"/>
        <v>36.1.2.099</v>
      </c>
      <c r="M440" s="29" t="s">
        <v>310</v>
      </c>
    </row>
    <row r="441" spans="1:13" ht="15.75">
      <c r="A441" s="23" t="str">
        <f t="shared" si="91"/>
        <v>36.2.0.000</v>
      </c>
      <c r="B441" s="24" t="s">
        <v>922</v>
      </c>
      <c r="C441" s="26" t="str">
        <f t="shared" si="90"/>
        <v>36</v>
      </c>
      <c r="D441" s="27" t="s">
        <v>903</v>
      </c>
      <c r="E441" s="26" t="str">
        <f t="shared" si="95"/>
        <v>2</v>
      </c>
      <c r="F441" s="27" t="str">
        <f t="shared" si="92"/>
        <v>DEUDA EN MONEDA EXTRANJERA</v>
      </c>
      <c r="G441" s="26" t="str">
        <f t="shared" si="96"/>
        <v>0</v>
      </c>
      <c r="H441" s="27" t="str">
        <f t="shared" si="98"/>
        <v/>
      </c>
      <c r="I441" s="27" t="str">
        <f t="shared" si="97"/>
        <v>000</v>
      </c>
      <c r="J441" s="27"/>
      <c r="K441" s="31" t="s">
        <v>923</v>
      </c>
      <c r="L441" s="28" t="str">
        <f t="shared" si="94"/>
        <v>36.2.0.000</v>
      </c>
      <c r="M441" s="29" t="s">
        <v>922</v>
      </c>
    </row>
    <row r="442" spans="1:13" ht="15.75">
      <c r="A442" s="23" t="str">
        <f t="shared" si="91"/>
        <v>36.2.1.000</v>
      </c>
      <c r="B442" s="24" t="s">
        <v>924</v>
      </c>
      <c r="C442" s="26" t="str">
        <f t="shared" si="90"/>
        <v>36</v>
      </c>
      <c r="D442" s="27" t="s">
        <v>903</v>
      </c>
      <c r="E442" s="26" t="str">
        <f t="shared" si="95"/>
        <v>2</v>
      </c>
      <c r="F442" s="27" t="str">
        <f t="shared" si="92"/>
        <v>DEUDA EN MONEDA EXTRANJERA</v>
      </c>
      <c r="G442" s="26" t="str">
        <f t="shared" si="96"/>
        <v>1</v>
      </c>
      <c r="H442" s="27" t="str">
        <f t="shared" si="98"/>
        <v>Colocación de deuda en moneda extranjera a corto plazo</v>
      </c>
      <c r="I442" s="27" t="str">
        <f t="shared" si="97"/>
        <v>000</v>
      </c>
      <c r="J442" s="27" t="str">
        <f t="shared" ref="J442:J443" si="107">IF(I442="000","",MID($K442,12,60))</f>
        <v/>
      </c>
      <c r="K442" s="30" t="s">
        <v>925</v>
      </c>
      <c r="L442" s="28" t="str">
        <f t="shared" si="94"/>
        <v>36.2.1.000</v>
      </c>
      <c r="M442" s="29" t="s">
        <v>924</v>
      </c>
    </row>
    <row r="443" spans="1:13" ht="15.75">
      <c r="A443" s="23" t="str">
        <f t="shared" si="91"/>
        <v>36.2.2.000</v>
      </c>
      <c r="B443" s="24" t="s">
        <v>926</v>
      </c>
      <c r="C443" s="26" t="str">
        <f t="shared" si="90"/>
        <v>36</v>
      </c>
      <c r="D443" s="27" t="s">
        <v>903</v>
      </c>
      <c r="E443" s="26" t="str">
        <f t="shared" si="95"/>
        <v>2</v>
      </c>
      <c r="F443" s="27" t="str">
        <f t="shared" si="92"/>
        <v>DEUDA EN MONEDA EXTRANJERA</v>
      </c>
      <c r="G443" s="26" t="str">
        <f t="shared" si="96"/>
        <v>2</v>
      </c>
      <c r="H443" s="27" t="str">
        <f t="shared" si="98"/>
        <v>Colocación de deuda en moneda extranjera a largo plazo</v>
      </c>
      <c r="I443" s="27" t="str">
        <f t="shared" si="97"/>
        <v>000</v>
      </c>
      <c r="J443" s="27" t="str">
        <f t="shared" si="107"/>
        <v/>
      </c>
      <c r="K443" s="30" t="s">
        <v>927</v>
      </c>
      <c r="L443" s="28" t="str">
        <f t="shared" si="94"/>
        <v>36.2.2.000</v>
      </c>
      <c r="M443" s="29" t="s">
        <v>926</v>
      </c>
    </row>
    <row r="444" spans="1:13" customFormat="1" ht="15.75">
      <c r="A444" s="23" t="str">
        <f t="shared" si="91"/>
        <v>37.0.0.000</v>
      </c>
      <c r="B444" s="24" t="s">
        <v>928</v>
      </c>
      <c r="C444" s="25" t="str">
        <f t="shared" si="90"/>
        <v>37</v>
      </c>
      <c r="D444" s="25" t="s">
        <v>928</v>
      </c>
      <c r="E444" s="26" t="str">
        <f t="shared" si="95"/>
        <v>0</v>
      </c>
      <c r="F444" s="27" t="str">
        <f t="shared" si="92"/>
        <v/>
      </c>
      <c r="G444" s="26" t="str">
        <f t="shared" si="96"/>
        <v>0</v>
      </c>
      <c r="H444" s="27" t="str">
        <f t="shared" si="98"/>
        <v/>
      </c>
      <c r="I444" s="27" t="str">
        <f t="shared" si="97"/>
        <v>000</v>
      </c>
      <c r="J444" s="46"/>
      <c r="K444" s="28" t="s">
        <v>929</v>
      </c>
      <c r="L444" s="28" t="str">
        <f t="shared" si="94"/>
        <v>37.0.0.000</v>
      </c>
      <c r="M444" s="29" t="s">
        <v>928</v>
      </c>
    </row>
    <row r="445" spans="1:13" ht="15.75">
      <c r="A445" s="23" t="str">
        <f t="shared" si="91"/>
        <v>37.1.0.000</v>
      </c>
      <c r="B445" s="24" t="s">
        <v>565</v>
      </c>
      <c r="C445" s="26" t="str">
        <f t="shared" si="90"/>
        <v>37</v>
      </c>
      <c r="D445" s="27" t="s">
        <v>928</v>
      </c>
      <c r="E445" s="26" t="str">
        <f t="shared" si="95"/>
        <v>1</v>
      </c>
      <c r="F445" s="27" t="str">
        <f t="shared" si="92"/>
        <v>DEL SECTOR PRIVADO</v>
      </c>
      <c r="G445" s="26" t="str">
        <f t="shared" si="96"/>
        <v>0</v>
      </c>
      <c r="H445" s="27" t="str">
        <f t="shared" si="98"/>
        <v/>
      </c>
      <c r="I445" s="27" t="str">
        <f t="shared" si="97"/>
        <v>000</v>
      </c>
      <c r="J445" s="27"/>
      <c r="K445" s="31" t="s">
        <v>930</v>
      </c>
      <c r="L445" s="28" t="str">
        <f t="shared" si="94"/>
        <v>37.1.0.000</v>
      </c>
      <c r="M445" s="29" t="s">
        <v>565</v>
      </c>
    </row>
    <row r="446" spans="1:13" ht="15.75">
      <c r="A446" s="23" t="str">
        <f t="shared" si="91"/>
        <v>37.1.1.000</v>
      </c>
      <c r="B446" s="24" t="s">
        <v>931</v>
      </c>
      <c r="C446" s="26" t="str">
        <f t="shared" si="90"/>
        <v>37</v>
      </c>
      <c r="D446" s="27" t="s">
        <v>928</v>
      </c>
      <c r="E446" s="26" t="str">
        <f t="shared" si="95"/>
        <v>1</v>
      </c>
      <c r="F446" s="27" t="str">
        <f t="shared" si="92"/>
        <v>DEL SECTOR PRIVADO</v>
      </c>
      <c r="G446" s="26" t="str">
        <f t="shared" si="96"/>
        <v>1</v>
      </c>
      <c r="H446" s="27" t="str">
        <f t="shared" si="98"/>
        <v>Del sector privado a corto plazo</v>
      </c>
      <c r="I446" s="27" t="str">
        <f t="shared" si="97"/>
        <v>000</v>
      </c>
      <c r="J446" s="27" t="str">
        <f t="shared" ref="J446:J447" si="108">IF(I446="000","",MID($K446,12,60))</f>
        <v/>
      </c>
      <c r="K446" s="30" t="s">
        <v>932</v>
      </c>
      <c r="L446" s="28" t="str">
        <f t="shared" si="94"/>
        <v>37.1.1.000</v>
      </c>
      <c r="M446" s="29" t="s">
        <v>931</v>
      </c>
    </row>
    <row r="447" spans="1:13" ht="15.75">
      <c r="A447" s="23" t="str">
        <f t="shared" si="91"/>
        <v>37.1.2.000</v>
      </c>
      <c r="B447" s="24" t="s">
        <v>933</v>
      </c>
      <c r="C447" s="26" t="str">
        <f t="shared" si="90"/>
        <v>37</v>
      </c>
      <c r="D447" s="27" t="s">
        <v>928</v>
      </c>
      <c r="E447" s="26" t="str">
        <f t="shared" si="95"/>
        <v>1</v>
      </c>
      <c r="F447" s="27" t="str">
        <f t="shared" si="92"/>
        <v>DEL SECTOR PRIVADO</v>
      </c>
      <c r="G447" s="26" t="str">
        <f t="shared" si="96"/>
        <v>2</v>
      </c>
      <c r="H447" s="27" t="str">
        <f t="shared" si="98"/>
        <v>Del sector privado a largo plazo</v>
      </c>
      <c r="I447" s="27" t="str">
        <f t="shared" si="97"/>
        <v>000</v>
      </c>
      <c r="J447" s="27" t="str">
        <f t="shared" si="108"/>
        <v/>
      </c>
      <c r="K447" s="30" t="s">
        <v>934</v>
      </c>
      <c r="L447" s="28" t="str">
        <f t="shared" si="94"/>
        <v>37.1.2.000</v>
      </c>
      <c r="M447" s="29" t="s">
        <v>933</v>
      </c>
    </row>
    <row r="448" spans="1:13" ht="15.75">
      <c r="A448" s="23" t="str">
        <f t="shared" si="91"/>
        <v>37.2.0.000</v>
      </c>
      <c r="B448" s="24" t="s">
        <v>935</v>
      </c>
      <c r="C448" s="26" t="str">
        <f t="shared" si="90"/>
        <v>37</v>
      </c>
      <c r="D448" s="27" t="s">
        <v>928</v>
      </c>
      <c r="E448" s="26" t="str">
        <f t="shared" si="95"/>
        <v>2</v>
      </c>
      <c r="F448" s="27" t="str">
        <f t="shared" si="92"/>
        <v>DE LA ADMINISTRACION CENTRAL</v>
      </c>
      <c r="G448" s="26" t="str">
        <f t="shared" si="96"/>
        <v>0</v>
      </c>
      <c r="H448" s="27" t="str">
        <f t="shared" si="98"/>
        <v/>
      </c>
      <c r="I448" s="27" t="str">
        <f t="shared" si="97"/>
        <v>000</v>
      </c>
      <c r="J448" s="27"/>
      <c r="K448" s="31" t="s">
        <v>936</v>
      </c>
      <c r="L448" s="28" t="str">
        <f t="shared" si="94"/>
        <v>37.2.0.000</v>
      </c>
      <c r="M448" s="29" t="s">
        <v>935</v>
      </c>
    </row>
    <row r="449" spans="1:13" ht="15.75">
      <c r="A449" s="23" t="str">
        <f t="shared" si="91"/>
        <v>37.2.1.000</v>
      </c>
      <c r="B449" s="24" t="s">
        <v>937</v>
      </c>
      <c r="C449" s="26" t="str">
        <f t="shared" si="90"/>
        <v>37</v>
      </c>
      <c r="D449" s="27" t="s">
        <v>928</v>
      </c>
      <c r="E449" s="26" t="str">
        <f t="shared" si="95"/>
        <v>2</v>
      </c>
      <c r="F449" s="27" t="str">
        <f t="shared" si="92"/>
        <v>DE LA ADMINISTRACION CENTRAL</v>
      </c>
      <c r="G449" s="26" t="str">
        <f t="shared" si="96"/>
        <v>1</v>
      </c>
      <c r="H449" s="27" t="str">
        <f t="shared" si="98"/>
        <v>De la administración nacional a corto plazo</v>
      </c>
      <c r="I449" s="27" t="str">
        <f t="shared" si="97"/>
        <v>000</v>
      </c>
      <c r="J449" s="27" t="str">
        <f t="shared" ref="J449:J450" si="109">IF(I449="000","",MID($K449,12,60))</f>
        <v/>
      </c>
      <c r="K449" s="30" t="s">
        <v>938</v>
      </c>
      <c r="L449" s="28" t="str">
        <f t="shared" si="94"/>
        <v>37.2.1.000</v>
      </c>
      <c r="M449" s="29" t="s">
        <v>937</v>
      </c>
    </row>
    <row r="450" spans="1:13" ht="15.75">
      <c r="A450" s="23" t="str">
        <f t="shared" si="91"/>
        <v>37.2.2.000</v>
      </c>
      <c r="B450" s="24" t="s">
        <v>939</v>
      </c>
      <c r="C450" s="26" t="str">
        <f t="shared" si="90"/>
        <v>37</v>
      </c>
      <c r="D450" s="27" t="s">
        <v>928</v>
      </c>
      <c r="E450" s="26" t="str">
        <f t="shared" si="95"/>
        <v>2</v>
      </c>
      <c r="F450" s="27" t="str">
        <f t="shared" si="92"/>
        <v>DE LA ADMINISTRACION CENTRAL</v>
      </c>
      <c r="G450" s="26" t="str">
        <f t="shared" si="96"/>
        <v>2</v>
      </c>
      <c r="H450" s="27" t="str">
        <f t="shared" si="98"/>
        <v>De la administración nacional a largo plazo</v>
      </c>
      <c r="I450" s="27" t="str">
        <f t="shared" si="97"/>
        <v>000</v>
      </c>
      <c r="J450" s="27" t="str">
        <f t="shared" si="109"/>
        <v/>
      </c>
      <c r="K450" s="30" t="s">
        <v>940</v>
      </c>
      <c r="L450" s="28" t="str">
        <f t="shared" si="94"/>
        <v>37.2.2.000</v>
      </c>
      <c r="M450" s="29" t="s">
        <v>939</v>
      </c>
    </row>
    <row r="451" spans="1:13" ht="15.75">
      <c r="A451" s="23" t="str">
        <f t="shared" si="91"/>
        <v>37.3.0.000</v>
      </c>
      <c r="B451" s="24" t="s">
        <v>941</v>
      </c>
      <c r="C451" s="26" t="str">
        <f t="shared" si="90"/>
        <v>37</v>
      </c>
      <c r="D451" s="27" t="s">
        <v>928</v>
      </c>
      <c r="E451" s="26" t="str">
        <f t="shared" si="95"/>
        <v>3</v>
      </c>
      <c r="F451" s="27" t="str">
        <f t="shared" si="92"/>
        <v>DE ORGANISMOS DESCENTRALIZADOS</v>
      </c>
      <c r="G451" s="26" t="str">
        <f t="shared" si="96"/>
        <v>0</v>
      </c>
      <c r="H451" s="27" t="str">
        <f t="shared" si="98"/>
        <v/>
      </c>
      <c r="I451" s="27" t="str">
        <f t="shared" si="97"/>
        <v>000</v>
      </c>
      <c r="J451" s="27"/>
      <c r="K451" s="31" t="s">
        <v>942</v>
      </c>
      <c r="L451" s="28" t="str">
        <f t="shared" si="94"/>
        <v>37.3.0.000</v>
      </c>
      <c r="M451" s="29" t="s">
        <v>941</v>
      </c>
    </row>
    <row r="452" spans="1:13" ht="15.75">
      <c r="A452" s="23" t="str">
        <f t="shared" si="91"/>
        <v>37.3.1.000</v>
      </c>
      <c r="B452" s="24" t="s">
        <v>943</v>
      </c>
      <c r="C452" s="26" t="str">
        <f t="shared" si="90"/>
        <v>37</v>
      </c>
      <c r="D452" s="27" t="s">
        <v>928</v>
      </c>
      <c r="E452" s="26" t="str">
        <f t="shared" si="95"/>
        <v>3</v>
      </c>
      <c r="F452" s="27" t="str">
        <f t="shared" si="92"/>
        <v>DE ORGANISMOS DESCENTRALIZADOS</v>
      </c>
      <c r="G452" s="26" t="str">
        <f t="shared" si="96"/>
        <v>1</v>
      </c>
      <c r="H452" s="27" t="str">
        <f t="shared" si="98"/>
        <v>De organismos Descentralizados nacionales a corto plazo</v>
      </c>
      <c r="I452" s="27" t="str">
        <f t="shared" si="97"/>
        <v>000</v>
      </c>
      <c r="J452" s="27" t="str">
        <f t="shared" ref="J452:J453" si="110">IF(I452="000","",MID($K452,12,60))</f>
        <v/>
      </c>
      <c r="K452" s="30" t="s">
        <v>944</v>
      </c>
      <c r="L452" s="28" t="str">
        <f t="shared" si="94"/>
        <v>37.3.1.000</v>
      </c>
      <c r="M452" s="29" t="s">
        <v>943</v>
      </c>
    </row>
    <row r="453" spans="1:13" ht="15.75">
      <c r="A453" s="23" t="str">
        <f t="shared" si="91"/>
        <v>37.3.2.000</v>
      </c>
      <c r="B453" s="24" t="s">
        <v>945</v>
      </c>
      <c r="C453" s="26" t="str">
        <f t="shared" si="90"/>
        <v>37</v>
      </c>
      <c r="D453" s="27" t="s">
        <v>928</v>
      </c>
      <c r="E453" s="26" t="str">
        <f t="shared" si="95"/>
        <v>3</v>
      </c>
      <c r="F453" s="27" t="str">
        <f t="shared" si="92"/>
        <v>DE ORGANISMOS DESCENTRALIZADOS</v>
      </c>
      <c r="G453" s="26" t="str">
        <f t="shared" si="96"/>
        <v>2</v>
      </c>
      <c r="H453" s="27" t="str">
        <f t="shared" si="98"/>
        <v>De organismos Descentralizados nacionales a largo plazo</v>
      </c>
      <c r="I453" s="27" t="str">
        <f t="shared" si="97"/>
        <v>000</v>
      </c>
      <c r="J453" s="27" t="str">
        <f t="shared" si="110"/>
        <v/>
      </c>
      <c r="K453" s="30" t="s">
        <v>946</v>
      </c>
      <c r="L453" s="28" t="str">
        <f t="shared" si="94"/>
        <v>37.3.2.000</v>
      </c>
      <c r="M453" s="29" t="s">
        <v>945</v>
      </c>
    </row>
    <row r="454" spans="1:13" ht="15.75">
      <c r="A454" s="23" t="str">
        <f t="shared" si="91"/>
        <v>37.4.0.000</v>
      </c>
      <c r="B454" s="24" t="s">
        <v>947</v>
      </c>
      <c r="C454" s="26" t="str">
        <f t="shared" si="90"/>
        <v>37</v>
      </c>
      <c r="D454" s="27" t="s">
        <v>928</v>
      </c>
      <c r="E454" s="26" t="str">
        <f t="shared" si="95"/>
        <v>4</v>
      </c>
      <c r="F454" s="27" t="str">
        <f t="shared" si="92"/>
        <v>DE INSTITUCIONES DE LA SEGUIRIDAD SOCIAL</v>
      </c>
      <c r="G454" s="26" t="str">
        <f t="shared" si="96"/>
        <v>0</v>
      </c>
      <c r="H454" s="27" t="str">
        <f t="shared" si="98"/>
        <v/>
      </c>
      <c r="I454" s="27" t="str">
        <f t="shared" si="97"/>
        <v>000</v>
      </c>
      <c r="J454" s="27"/>
      <c r="K454" s="31" t="s">
        <v>948</v>
      </c>
      <c r="L454" s="28" t="str">
        <f t="shared" si="94"/>
        <v>37.4.0.000</v>
      </c>
      <c r="M454" s="29" t="s">
        <v>947</v>
      </c>
    </row>
    <row r="455" spans="1:13" ht="15.75">
      <c r="A455" s="23" t="str">
        <f t="shared" si="91"/>
        <v>37.4.1.000</v>
      </c>
      <c r="B455" s="24" t="s">
        <v>949</v>
      </c>
      <c r="C455" s="26" t="str">
        <f t="shared" si="90"/>
        <v>37</v>
      </c>
      <c r="D455" s="27" t="s">
        <v>928</v>
      </c>
      <c r="E455" s="26" t="str">
        <f t="shared" si="95"/>
        <v>4</v>
      </c>
      <c r="F455" s="27" t="str">
        <f t="shared" si="92"/>
        <v>DE INSTITUCIONES DE LA SEGUIRIDAD SOCIAL</v>
      </c>
      <c r="G455" s="26" t="str">
        <f t="shared" si="96"/>
        <v>1</v>
      </c>
      <c r="H455" s="27" t="str">
        <f t="shared" si="98"/>
        <v>De instituciones de la Seguridad Social a corto plazo</v>
      </c>
      <c r="I455" s="27" t="str">
        <f t="shared" si="97"/>
        <v>000</v>
      </c>
      <c r="J455" s="27" t="str">
        <f t="shared" ref="J455:J456" si="111">IF(I455="000","",MID($K455,12,60))</f>
        <v/>
      </c>
      <c r="K455" s="30" t="s">
        <v>950</v>
      </c>
      <c r="L455" s="28" t="str">
        <f t="shared" si="94"/>
        <v>37.4.1.000</v>
      </c>
      <c r="M455" s="29" t="s">
        <v>949</v>
      </c>
    </row>
    <row r="456" spans="1:13" ht="15.75">
      <c r="A456" s="23" t="str">
        <f t="shared" si="91"/>
        <v>37.4.2.000</v>
      </c>
      <c r="B456" s="24" t="s">
        <v>951</v>
      </c>
      <c r="C456" s="26" t="str">
        <f t="shared" ref="C456:C519" si="112">+LEFT(K456,2)</f>
        <v>37</v>
      </c>
      <c r="D456" s="27" t="s">
        <v>928</v>
      </c>
      <c r="E456" s="26" t="str">
        <f t="shared" si="95"/>
        <v>4</v>
      </c>
      <c r="F456" s="27" t="str">
        <f t="shared" si="92"/>
        <v>DE INSTITUCIONES DE LA SEGUIRIDAD SOCIAL</v>
      </c>
      <c r="G456" s="26" t="str">
        <f t="shared" si="96"/>
        <v>2</v>
      </c>
      <c r="H456" s="27" t="str">
        <f t="shared" si="98"/>
        <v>De instituciones de la Seguridad Social a largo plazo</v>
      </c>
      <c r="I456" s="27" t="str">
        <f t="shared" si="97"/>
        <v>000</v>
      </c>
      <c r="J456" s="27" t="str">
        <f t="shared" si="111"/>
        <v/>
      </c>
      <c r="K456" s="30" t="s">
        <v>952</v>
      </c>
      <c r="L456" s="28" t="str">
        <f t="shared" si="94"/>
        <v>37.4.2.000</v>
      </c>
      <c r="M456" s="29" t="s">
        <v>951</v>
      </c>
    </row>
    <row r="457" spans="1:13" ht="15.75">
      <c r="A457" s="23" t="str">
        <f t="shared" si="91"/>
        <v>37.5.0.000</v>
      </c>
      <c r="B457" s="24" t="s">
        <v>953</v>
      </c>
      <c r="C457" s="26" t="str">
        <f t="shared" si="112"/>
        <v>37</v>
      </c>
      <c r="D457" s="27" t="s">
        <v>928</v>
      </c>
      <c r="E457" s="26" t="str">
        <f t="shared" si="95"/>
        <v>5</v>
      </c>
      <c r="F457" s="27" t="str">
        <f t="shared" si="92"/>
        <v>DE PROVINCIAS Y MUNICIPALIDADES</v>
      </c>
      <c r="G457" s="26" t="str">
        <f t="shared" si="96"/>
        <v>0</v>
      </c>
      <c r="H457" s="27" t="str">
        <f t="shared" si="98"/>
        <v/>
      </c>
      <c r="I457" s="27" t="str">
        <f t="shared" si="97"/>
        <v>000</v>
      </c>
      <c r="J457" s="27"/>
      <c r="K457" s="31" t="s">
        <v>954</v>
      </c>
      <c r="L457" s="28" t="str">
        <f t="shared" si="94"/>
        <v>37.5.0.000</v>
      </c>
      <c r="M457" s="29" t="s">
        <v>953</v>
      </c>
    </row>
    <row r="458" spans="1:13" ht="15.75">
      <c r="A458" s="23" t="str">
        <f t="shared" si="91"/>
        <v>37.5.1.000</v>
      </c>
      <c r="B458" s="24" t="s">
        <v>955</v>
      </c>
      <c r="C458" s="26" t="str">
        <f t="shared" si="112"/>
        <v>37</v>
      </c>
      <c r="D458" s="27" t="s">
        <v>928</v>
      </c>
      <c r="E458" s="26" t="str">
        <f t="shared" si="95"/>
        <v>5</v>
      </c>
      <c r="F458" s="27" t="str">
        <f t="shared" si="92"/>
        <v>DE PROVINCIAS Y MUNICIPALIDADES</v>
      </c>
      <c r="G458" s="26" t="str">
        <f t="shared" si="96"/>
        <v>1</v>
      </c>
      <c r="H458" s="27" t="str">
        <f t="shared" si="98"/>
        <v>De provincias y municipalidades a corto plazo</v>
      </c>
      <c r="I458" s="27" t="str">
        <f t="shared" si="97"/>
        <v>000</v>
      </c>
      <c r="J458" s="27" t="str">
        <f t="shared" ref="J458:J459" si="113">IF(I458="000","",MID($K458,12,60))</f>
        <v/>
      </c>
      <c r="K458" s="30" t="s">
        <v>956</v>
      </c>
      <c r="L458" s="28" t="str">
        <f t="shared" si="94"/>
        <v>37.5.1.000</v>
      </c>
      <c r="M458" s="29" t="s">
        <v>955</v>
      </c>
    </row>
    <row r="459" spans="1:13" ht="15.75">
      <c r="A459" s="23" t="str">
        <f t="shared" ref="A459:A522" si="114">+CONCATENATE(C459,".",E459,".",G459,".",I459)</f>
        <v>37.5.2.000</v>
      </c>
      <c r="B459" s="24" t="s">
        <v>957</v>
      </c>
      <c r="C459" s="26" t="str">
        <f t="shared" si="112"/>
        <v>37</v>
      </c>
      <c r="D459" s="27" t="s">
        <v>928</v>
      </c>
      <c r="E459" s="26" t="str">
        <f t="shared" si="95"/>
        <v>5</v>
      </c>
      <c r="F459" s="27" t="str">
        <f t="shared" si="92"/>
        <v>DE PROVINCIAS Y MUNICIPALIDADES</v>
      </c>
      <c r="G459" s="26" t="str">
        <f t="shared" si="96"/>
        <v>2</v>
      </c>
      <c r="H459" s="27" t="str">
        <f t="shared" si="98"/>
        <v>De provincias y municipalidades a largo plazo</v>
      </c>
      <c r="I459" s="27" t="str">
        <f t="shared" si="97"/>
        <v>000</v>
      </c>
      <c r="J459" s="27" t="str">
        <f t="shared" si="113"/>
        <v/>
      </c>
      <c r="K459" s="30" t="s">
        <v>958</v>
      </c>
      <c r="L459" s="28" t="str">
        <f t="shared" si="94"/>
        <v>37.5.2.000</v>
      </c>
      <c r="M459" s="29" t="s">
        <v>957</v>
      </c>
    </row>
    <row r="460" spans="1:13" ht="15.75">
      <c r="A460" s="23" t="str">
        <f t="shared" si="114"/>
        <v>37.6.0.000</v>
      </c>
      <c r="B460" s="24" t="s">
        <v>780</v>
      </c>
      <c r="C460" s="26" t="str">
        <f t="shared" si="112"/>
        <v>37</v>
      </c>
      <c r="D460" s="27" t="s">
        <v>928</v>
      </c>
      <c r="E460" s="26" t="str">
        <f t="shared" si="95"/>
        <v>6</v>
      </c>
      <c r="F460" s="27" t="str">
        <f t="shared" ref="F460:F523" si="115">IF(E460="0","",IF(E460=E459,F459,MID($K460,12,60)))</f>
        <v>DE EMPRESAS PÚBLICAS NO FINANCIERAS</v>
      </c>
      <c r="G460" s="26" t="str">
        <f t="shared" si="96"/>
        <v>0</v>
      </c>
      <c r="H460" s="27" t="str">
        <f t="shared" si="98"/>
        <v/>
      </c>
      <c r="I460" s="27" t="str">
        <f t="shared" si="97"/>
        <v>000</v>
      </c>
      <c r="J460" s="27"/>
      <c r="K460" s="31" t="s">
        <v>959</v>
      </c>
      <c r="L460" s="28" t="str">
        <f t="shared" si="94"/>
        <v>37.6.0.000</v>
      </c>
      <c r="M460" s="29" t="s">
        <v>780</v>
      </c>
    </row>
    <row r="461" spans="1:13" ht="15.75">
      <c r="A461" s="23" t="str">
        <f t="shared" si="114"/>
        <v>37.6.1.000</v>
      </c>
      <c r="B461" s="24" t="s">
        <v>960</v>
      </c>
      <c r="C461" s="26" t="str">
        <f t="shared" si="112"/>
        <v>37</v>
      </c>
      <c r="D461" s="27" t="s">
        <v>928</v>
      </c>
      <c r="E461" s="26" t="str">
        <f t="shared" si="95"/>
        <v>6</v>
      </c>
      <c r="F461" s="27" t="str">
        <f t="shared" si="115"/>
        <v>DE EMPRESAS PÚBLICAS NO FINANCIERAS</v>
      </c>
      <c r="G461" s="26" t="str">
        <f t="shared" si="96"/>
        <v>1</v>
      </c>
      <c r="H461" s="27" t="str">
        <f t="shared" si="98"/>
        <v>De empresas públicas no financieras a corto plazo</v>
      </c>
      <c r="I461" s="27" t="str">
        <f t="shared" si="97"/>
        <v>000</v>
      </c>
      <c r="J461" s="27" t="str">
        <f t="shared" ref="J461:J462" si="116">IF(I461="000","",MID($K461,12,60))</f>
        <v/>
      </c>
      <c r="K461" s="30" t="s">
        <v>961</v>
      </c>
      <c r="L461" s="28" t="str">
        <f t="shared" si="94"/>
        <v>37.6.1.000</v>
      </c>
      <c r="M461" s="29" t="s">
        <v>960</v>
      </c>
    </row>
    <row r="462" spans="1:13" ht="15.75">
      <c r="A462" s="23" t="str">
        <f t="shared" si="114"/>
        <v>37.6.2.000</v>
      </c>
      <c r="B462" s="24" t="s">
        <v>962</v>
      </c>
      <c r="C462" s="26" t="str">
        <f t="shared" si="112"/>
        <v>37</v>
      </c>
      <c r="D462" s="27" t="s">
        <v>928</v>
      </c>
      <c r="E462" s="26" t="str">
        <f t="shared" si="95"/>
        <v>6</v>
      </c>
      <c r="F462" s="27" t="str">
        <f t="shared" si="115"/>
        <v>DE EMPRESAS PÚBLICAS NO FINANCIERAS</v>
      </c>
      <c r="G462" s="26" t="str">
        <f t="shared" si="96"/>
        <v>2</v>
      </c>
      <c r="H462" s="27" t="str">
        <f t="shared" si="98"/>
        <v>De empresas públicas no financieras a largo plazo</v>
      </c>
      <c r="I462" s="27" t="str">
        <f t="shared" si="97"/>
        <v>000</v>
      </c>
      <c r="J462" s="27" t="str">
        <f t="shared" si="116"/>
        <v/>
      </c>
      <c r="K462" s="30" t="s">
        <v>963</v>
      </c>
      <c r="L462" s="28" t="str">
        <f t="shared" ref="L462:L525" si="117">+CONCATENATE(C462,".",E462,".",G462,".",I462)</f>
        <v>37.6.2.000</v>
      </c>
      <c r="M462" s="29" t="s">
        <v>962</v>
      </c>
    </row>
    <row r="463" spans="1:13" ht="15.75">
      <c r="A463" s="23" t="str">
        <f t="shared" si="114"/>
        <v>37.7.0.000</v>
      </c>
      <c r="B463" s="24" t="s">
        <v>964</v>
      </c>
      <c r="C463" s="26" t="str">
        <f t="shared" si="112"/>
        <v>37</v>
      </c>
      <c r="D463" s="27" t="s">
        <v>928</v>
      </c>
      <c r="E463" s="26" t="str">
        <f t="shared" ref="E463:E526" si="118">+MID(K463,4,1)</f>
        <v>7</v>
      </c>
      <c r="F463" s="27" t="str">
        <f t="shared" si="115"/>
        <v>DE INSTITUCIONES PÚBLICAS FINANCIERAS, DE FONDOS FIDUCIARIOS</v>
      </c>
      <c r="G463" s="26" t="str">
        <f t="shared" ref="G463:G526" si="119">+MID(K463,6,1)</f>
        <v>0</v>
      </c>
      <c r="H463" s="27" t="str">
        <f t="shared" si="98"/>
        <v/>
      </c>
      <c r="I463" s="27" t="str">
        <f t="shared" ref="I463:I526" si="120">+MID($K463,8,3)</f>
        <v>000</v>
      </c>
      <c r="J463" s="27"/>
      <c r="K463" s="31" t="s">
        <v>965</v>
      </c>
      <c r="L463" s="28" t="str">
        <f t="shared" si="117"/>
        <v>37.7.0.000</v>
      </c>
      <c r="M463" s="29" t="s">
        <v>964</v>
      </c>
    </row>
    <row r="464" spans="1:13" s="37" customFormat="1" ht="15.75">
      <c r="A464" s="32" t="str">
        <f t="shared" si="114"/>
        <v>37.7.1.000</v>
      </c>
      <c r="B464" s="35" t="s">
        <v>966</v>
      </c>
      <c r="C464" s="34" t="str">
        <f t="shared" si="112"/>
        <v>37</v>
      </c>
      <c r="D464" s="35" t="s">
        <v>928</v>
      </c>
      <c r="E464" s="34" t="str">
        <f t="shared" si="118"/>
        <v>7</v>
      </c>
      <c r="F464" s="35" t="str">
        <f t="shared" si="115"/>
        <v>DE INSTITUCIONES PÚBLICAS FINANCIERAS, DE FONDOS FIDUCIARIOS</v>
      </c>
      <c r="G464" s="34" t="str">
        <f t="shared" si="119"/>
        <v>1</v>
      </c>
      <c r="H464" s="35" t="s">
        <v>966</v>
      </c>
      <c r="I464" s="35" t="str">
        <f t="shared" si="120"/>
        <v>000</v>
      </c>
      <c r="J464" s="35" t="str">
        <f t="shared" ref="J464:J465" si="121">IF(I464="000","",MID($K464,12,60))</f>
        <v/>
      </c>
      <c r="K464" s="36" t="s">
        <v>967</v>
      </c>
      <c r="L464" s="32" t="str">
        <f t="shared" si="117"/>
        <v>37.7.1.000</v>
      </c>
      <c r="M464" s="33" t="s">
        <v>968</v>
      </c>
    </row>
    <row r="465" spans="1:13" s="37" customFormat="1" ht="15.75">
      <c r="A465" s="32" t="str">
        <f t="shared" si="114"/>
        <v>37.7.2.000</v>
      </c>
      <c r="B465" s="35" t="s">
        <v>969</v>
      </c>
      <c r="C465" s="34" t="str">
        <f t="shared" si="112"/>
        <v>37</v>
      </c>
      <c r="D465" s="35" t="s">
        <v>928</v>
      </c>
      <c r="E465" s="34" t="str">
        <f t="shared" si="118"/>
        <v>7</v>
      </c>
      <c r="F465" s="35" t="str">
        <f t="shared" si="115"/>
        <v>DE INSTITUCIONES PÚBLICAS FINANCIERAS, DE FONDOS FIDUCIARIOS</v>
      </c>
      <c r="G465" s="34" t="str">
        <f t="shared" si="119"/>
        <v>2</v>
      </c>
      <c r="H465" s="35" t="s">
        <v>969</v>
      </c>
      <c r="I465" s="35" t="str">
        <f t="shared" si="120"/>
        <v>000</v>
      </c>
      <c r="J465" s="35" t="str">
        <f t="shared" si="121"/>
        <v/>
      </c>
      <c r="K465" s="36" t="s">
        <v>970</v>
      </c>
      <c r="L465" s="32" t="str">
        <f t="shared" si="117"/>
        <v>37.7.2.000</v>
      </c>
      <c r="M465" s="33" t="s">
        <v>971</v>
      </c>
    </row>
    <row r="466" spans="1:13" ht="15.75">
      <c r="A466" s="23" t="str">
        <f t="shared" si="114"/>
        <v>37.8.0.000</v>
      </c>
      <c r="B466" s="24" t="s">
        <v>972</v>
      </c>
      <c r="C466" s="26" t="str">
        <f t="shared" si="112"/>
        <v>37</v>
      </c>
      <c r="D466" s="27" t="s">
        <v>928</v>
      </c>
      <c r="E466" s="26" t="str">
        <f t="shared" si="118"/>
        <v>8</v>
      </c>
      <c r="F466" s="27" t="str">
        <f t="shared" si="115"/>
        <v>DE PROVINCIAS Y MUNICIPIOS</v>
      </c>
      <c r="G466" s="26" t="str">
        <f t="shared" si="119"/>
        <v>0</v>
      </c>
      <c r="H466" s="27" t="str">
        <f t="shared" ref="H466:H529" si="122">IF(G466="0","",IF(G466=G465,H465,MID($K466,12,60)))</f>
        <v/>
      </c>
      <c r="I466" s="27" t="str">
        <f t="shared" si="120"/>
        <v>000</v>
      </c>
      <c r="J466" s="27"/>
      <c r="K466" s="31" t="s">
        <v>973</v>
      </c>
      <c r="L466" s="28" t="str">
        <f t="shared" si="117"/>
        <v>37.8.0.000</v>
      </c>
      <c r="M466" s="29" t="s">
        <v>972</v>
      </c>
    </row>
    <row r="467" spans="1:13" ht="15.75">
      <c r="A467" s="23" t="str">
        <f t="shared" si="114"/>
        <v>37.8.1.000</v>
      </c>
      <c r="B467" s="24" t="s">
        <v>960</v>
      </c>
      <c r="C467" s="26" t="str">
        <f t="shared" si="112"/>
        <v>37</v>
      </c>
      <c r="D467" s="27" t="s">
        <v>928</v>
      </c>
      <c r="E467" s="26" t="str">
        <f t="shared" si="118"/>
        <v>8</v>
      </c>
      <c r="F467" s="27" t="str">
        <f t="shared" si="115"/>
        <v>DE PROVINCIAS Y MUNICIPIOS</v>
      </c>
      <c r="G467" s="26" t="str">
        <f t="shared" si="119"/>
        <v>1</v>
      </c>
      <c r="H467" s="27" t="str">
        <f t="shared" si="122"/>
        <v>De empresas públicas no financieras a corto plazo</v>
      </c>
      <c r="I467" s="27" t="str">
        <f t="shared" si="120"/>
        <v>000</v>
      </c>
      <c r="J467" s="27" t="str">
        <f t="shared" ref="J467:J476" si="123">IF(I467="000","",MID($K467,12,60))</f>
        <v/>
      </c>
      <c r="K467" s="30" t="s">
        <v>974</v>
      </c>
      <c r="L467" s="28" t="str">
        <f t="shared" si="117"/>
        <v>37.8.1.000</v>
      </c>
      <c r="M467" s="29" t="s">
        <v>960</v>
      </c>
    </row>
    <row r="468" spans="1:13" ht="15.75">
      <c r="A468" s="23" t="str">
        <f t="shared" si="114"/>
        <v>37.8.1.001</v>
      </c>
      <c r="B468" s="24" t="s">
        <v>975</v>
      </c>
      <c r="C468" s="26" t="str">
        <f t="shared" si="112"/>
        <v>37</v>
      </c>
      <c r="D468" s="27" t="s">
        <v>928</v>
      </c>
      <c r="E468" s="26" t="str">
        <f t="shared" si="118"/>
        <v>8</v>
      </c>
      <c r="F468" s="27" t="str">
        <f t="shared" si="115"/>
        <v>DE PROVINCIAS Y MUNICIPIOS</v>
      </c>
      <c r="G468" s="26" t="str">
        <f t="shared" si="119"/>
        <v>1</v>
      </c>
      <c r="H468" s="27" t="str">
        <f t="shared" si="122"/>
        <v>De empresas públicas no financieras a corto plazo</v>
      </c>
      <c r="I468" s="27" t="str">
        <f t="shared" si="120"/>
        <v>001</v>
      </c>
      <c r="J468" s="27" t="str">
        <f t="shared" si="123"/>
        <v>De Administración Central a corto plazo</v>
      </c>
      <c r="K468" s="30" t="s">
        <v>976</v>
      </c>
      <c r="L468" s="28" t="str">
        <f t="shared" si="117"/>
        <v>37.8.1.001</v>
      </c>
      <c r="M468" s="29" t="s">
        <v>975</v>
      </c>
    </row>
    <row r="469" spans="1:13" ht="15.75">
      <c r="A469" s="23" t="str">
        <f t="shared" si="114"/>
        <v>37.8.1.002</v>
      </c>
      <c r="B469" s="24" t="s">
        <v>977</v>
      </c>
      <c r="C469" s="26" t="str">
        <f t="shared" si="112"/>
        <v>37</v>
      </c>
      <c r="D469" s="27" t="s">
        <v>928</v>
      </c>
      <c r="E469" s="26" t="str">
        <f t="shared" si="118"/>
        <v>8</v>
      </c>
      <c r="F469" s="27" t="str">
        <f t="shared" si="115"/>
        <v>DE PROVINCIAS Y MUNICIPIOS</v>
      </c>
      <c r="G469" s="26" t="str">
        <f t="shared" si="119"/>
        <v>1</v>
      </c>
      <c r="H469" s="27" t="str">
        <f t="shared" si="122"/>
        <v>De empresas públicas no financieras a corto plazo</v>
      </c>
      <c r="I469" s="27" t="str">
        <f t="shared" si="120"/>
        <v>002</v>
      </c>
      <c r="J469" s="27" t="str">
        <f t="shared" si="123"/>
        <v>De Organismos Descentralizados a corto plazo</v>
      </c>
      <c r="K469" s="30" t="s">
        <v>978</v>
      </c>
      <c r="L469" s="28" t="str">
        <f t="shared" si="117"/>
        <v>37.8.1.002</v>
      </c>
      <c r="M469" s="29" t="s">
        <v>977</v>
      </c>
    </row>
    <row r="470" spans="1:13" ht="15.75">
      <c r="A470" s="23" t="str">
        <f t="shared" si="114"/>
        <v>37.8.1.003</v>
      </c>
      <c r="B470" s="24" t="s">
        <v>979</v>
      </c>
      <c r="C470" s="26" t="str">
        <f t="shared" si="112"/>
        <v>37</v>
      </c>
      <c r="D470" s="27" t="s">
        <v>928</v>
      </c>
      <c r="E470" s="26" t="str">
        <f t="shared" si="118"/>
        <v>8</v>
      </c>
      <c r="F470" s="27" t="str">
        <f t="shared" si="115"/>
        <v>DE PROVINCIAS Y MUNICIPIOS</v>
      </c>
      <c r="G470" s="26" t="str">
        <f t="shared" si="119"/>
        <v>1</v>
      </c>
      <c r="H470" s="27" t="str">
        <f t="shared" si="122"/>
        <v>De empresas públicas no financieras a corto plazo</v>
      </c>
      <c r="I470" s="27" t="str">
        <f t="shared" si="120"/>
        <v>003</v>
      </c>
      <c r="J470" s="27" t="str">
        <f t="shared" si="123"/>
        <v>De Instituciones Seguridad Social a corto plazo</v>
      </c>
      <c r="K470" s="30" t="s">
        <v>980</v>
      </c>
      <c r="L470" s="28" t="str">
        <f t="shared" si="117"/>
        <v>37.8.1.003</v>
      </c>
      <c r="M470" s="29" t="s">
        <v>979</v>
      </c>
    </row>
    <row r="471" spans="1:13" ht="15.75">
      <c r="A471" s="23" t="str">
        <f t="shared" si="114"/>
        <v>37.8.1.004</v>
      </c>
      <c r="B471" s="24" t="s">
        <v>981</v>
      </c>
      <c r="C471" s="26" t="str">
        <f t="shared" si="112"/>
        <v>37</v>
      </c>
      <c r="D471" s="27" t="s">
        <v>928</v>
      </c>
      <c r="E471" s="26" t="str">
        <f t="shared" si="118"/>
        <v>8</v>
      </c>
      <c r="F471" s="27" t="str">
        <f t="shared" si="115"/>
        <v>DE PROVINCIAS Y MUNICIPIOS</v>
      </c>
      <c r="G471" s="26" t="str">
        <f t="shared" si="119"/>
        <v>1</v>
      </c>
      <c r="H471" s="27" t="str">
        <f t="shared" si="122"/>
        <v>De empresas públicas no financieras a corto plazo</v>
      </c>
      <c r="I471" s="27" t="str">
        <f t="shared" si="120"/>
        <v>004</v>
      </c>
      <c r="J471" s="27" t="str">
        <f t="shared" si="123"/>
        <v>De Municipalidades a corto plazo</v>
      </c>
      <c r="K471" s="30" t="s">
        <v>982</v>
      </c>
      <c r="L471" s="28" t="str">
        <f t="shared" si="117"/>
        <v>37.8.1.004</v>
      </c>
      <c r="M471" s="29" t="s">
        <v>981</v>
      </c>
    </row>
    <row r="472" spans="1:13" ht="15.75">
      <c r="A472" s="23" t="str">
        <f t="shared" si="114"/>
        <v>37.8.2.000</v>
      </c>
      <c r="B472" s="24" t="s">
        <v>962</v>
      </c>
      <c r="C472" s="26" t="str">
        <f t="shared" si="112"/>
        <v>37</v>
      </c>
      <c r="D472" s="27" t="s">
        <v>928</v>
      </c>
      <c r="E472" s="26" t="str">
        <f t="shared" si="118"/>
        <v>8</v>
      </c>
      <c r="F472" s="27" t="str">
        <f t="shared" si="115"/>
        <v>DE PROVINCIAS Y MUNICIPIOS</v>
      </c>
      <c r="G472" s="26" t="str">
        <f t="shared" si="119"/>
        <v>2</v>
      </c>
      <c r="H472" s="27" t="str">
        <f t="shared" si="122"/>
        <v>De empresas públicas no financieras a largo plazo</v>
      </c>
      <c r="I472" s="27" t="str">
        <f t="shared" si="120"/>
        <v>000</v>
      </c>
      <c r="J472" s="27" t="str">
        <f t="shared" si="123"/>
        <v/>
      </c>
      <c r="K472" s="30" t="s">
        <v>983</v>
      </c>
      <c r="L472" s="28" t="str">
        <f t="shared" si="117"/>
        <v>37.8.2.000</v>
      </c>
      <c r="M472" s="29" t="s">
        <v>962</v>
      </c>
    </row>
    <row r="473" spans="1:13" ht="15.75">
      <c r="A473" s="23" t="str">
        <f t="shared" si="114"/>
        <v>37.8.2.001</v>
      </c>
      <c r="B473" s="24" t="s">
        <v>984</v>
      </c>
      <c r="C473" s="26" t="str">
        <f t="shared" si="112"/>
        <v>37</v>
      </c>
      <c r="D473" s="27" t="s">
        <v>928</v>
      </c>
      <c r="E473" s="26" t="str">
        <f t="shared" si="118"/>
        <v>8</v>
      </c>
      <c r="F473" s="27" t="str">
        <f t="shared" si="115"/>
        <v>DE PROVINCIAS Y MUNICIPIOS</v>
      </c>
      <c r="G473" s="26" t="str">
        <f t="shared" si="119"/>
        <v>2</v>
      </c>
      <c r="H473" s="27" t="str">
        <f t="shared" si="122"/>
        <v>De empresas públicas no financieras a largo plazo</v>
      </c>
      <c r="I473" s="27" t="str">
        <f t="shared" si="120"/>
        <v>001</v>
      </c>
      <c r="J473" s="27" t="str">
        <f t="shared" si="123"/>
        <v>De Administración Central a largo plazo</v>
      </c>
      <c r="K473" s="30" t="s">
        <v>985</v>
      </c>
      <c r="L473" s="28" t="str">
        <f t="shared" si="117"/>
        <v>37.8.2.001</v>
      </c>
      <c r="M473" s="29" t="s">
        <v>984</v>
      </c>
    </row>
    <row r="474" spans="1:13" ht="15.75">
      <c r="A474" s="23" t="str">
        <f t="shared" si="114"/>
        <v>37.8.2.002</v>
      </c>
      <c r="B474" s="24" t="s">
        <v>986</v>
      </c>
      <c r="C474" s="26" t="str">
        <f t="shared" si="112"/>
        <v>37</v>
      </c>
      <c r="D474" s="27" t="s">
        <v>928</v>
      </c>
      <c r="E474" s="26" t="str">
        <f t="shared" si="118"/>
        <v>8</v>
      </c>
      <c r="F474" s="27" t="str">
        <f t="shared" si="115"/>
        <v>DE PROVINCIAS Y MUNICIPIOS</v>
      </c>
      <c r="G474" s="26" t="str">
        <f t="shared" si="119"/>
        <v>2</v>
      </c>
      <c r="H474" s="27" t="str">
        <f t="shared" si="122"/>
        <v>De empresas públicas no financieras a largo plazo</v>
      </c>
      <c r="I474" s="27" t="str">
        <f t="shared" si="120"/>
        <v>002</v>
      </c>
      <c r="J474" s="27" t="str">
        <f t="shared" si="123"/>
        <v>De Organismos Descentralizados a largo plazo</v>
      </c>
      <c r="K474" s="30" t="s">
        <v>987</v>
      </c>
      <c r="L474" s="28" t="str">
        <f t="shared" si="117"/>
        <v>37.8.2.002</v>
      </c>
      <c r="M474" s="29" t="s">
        <v>986</v>
      </c>
    </row>
    <row r="475" spans="1:13" ht="15.75">
      <c r="A475" s="23" t="str">
        <f t="shared" si="114"/>
        <v>37.8.2.003</v>
      </c>
      <c r="B475" s="24" t="s">
        <v>988</v>
      </c>
      <c r="C475" s="26" t="str">
        <f t="shared" si="112"/>
        <v>37</v>
      </c>
      <c r="D475" s="27" t="s">
        <v>928</v>
      </c>
      <c r="E475" s="26" t="str">
        <f t="shared" si="118"/>
        <v>8</v>
      </c>
      <c r="F475" s="27" t="str">
        <f t="shared" si="115"/>
        <v>DE PROVINCIAS Y MUNICIPIOS</v>
      </c>
      <c r="G475" s="26" t="str">
        <f t="shared" si="119"/>
        <v>2</v>
      </c>
      <c r="H475" s="27" t="str">
        <f t="shared" si="122"/>
        <v>De empresas públicas no financieras a largo plazo</v>
      </c>
      <c r="I475" s="27" t="str">
        <f t="shared" si="120"/>
        <v>003</v>
      </c>
      <c r="J475" s="27" t="str">
        <f t="shared" si="123"/>
        <v>De Instituciones Seguridad Social a largo plazo</v>
      </c>
      <c r="K475" s="30" t="s">
        <v>989</v>
      </c>
      <c r="L475" s="28" t="str">
        <f t="shared" si="117"/>
        <v>37.8.2.003</v>
      </c>
      <c r="M475" s="29" t="s">
        <v>988</v>
      </c>
    </row>
    <row r="476" spans="1:13" ht="15.75">
      <c r="A476" s="23" t="str">
        <f t="shared" si="114"/>
        <v>37.8.2.004</v>
      </c>
      <c r="B476" s="24" t="s">
        <v>990</v>
      </c>
      <c r="C476" s="26" t="str">
        <f t="shared" si="112"/>
        <v>37</v>
      </c>
      <c r="D476" s="27" t="s">
        <v>928</v>
      </c>
      <c r="E476" s="26" t="str">
        <f t="shared" si="118"/>
        <v>8</v>
      </c>
      <c r="F476" s="27" t="str">
        <f t="shared" si="115"/>
        <v>DE PROVINCIAS Y MUNICIPIOS</v>
      </c>
      <c r="G476" s="26" t="str">
        <f t="shared" si="119"/>
        <v>2</v>
      </c>
      <c r="H476" s="27" t="str">
        <f t="shared" si="122"/>
        <v>De empresas públicas no financieras a largo plazo</v>
      </c>
      <c r="I476" s="27" t="str">
        <f t="shared" si="120"/>
        <v>004</v>
      </c>
      <c r="J476" s="27" t="str">
        <f t="shared" si="123"/>
        <v>De Municipalidades a largo plazo</v>
      </c>
      <c r="K476" s="30" t="s">
        <v>991</v>
      </c>
      <c r="L476" s="28" t="str">
        <f t="shared" si="117"/>
        <v>37.8.2.004</v>
      </c>
      <c r="M476" s="29" t="s">
        <v>990</v>
      </c>
    </row>
    <row r="477" spans="1:13" ht="15.75">
      <c r="A477" s="23" t="str">
        <f t="shared" si="114"/>
        <v>37.9.0.000</v>
      </c>
      <c r="B477" s="24" t="s">
        <v>665</v>
      </c>
      <c r="C477" s="26" t="str">
        <f t="shared" si="112"/>
        <v>37</v>
      </c>
      <c r="D477" s="27" t="s">
        <v>928</v>
      </c>
      <c r="E477" s="26" t="str">
        <f t="shared" si="118"/>
        <v>9</v>
      </c>
      <c r="F477" s="27" t="str">
        <f t="shared" si="115"/>
        <v>DEL SECTOR EXTERNO</v>
      </c>
      <c r="G477" s="26" t="str">
        <f t="shared" si="119"/>
        <v>0</v>
      </c>
      <c r="H477" s="27" t="str">
        <f t="shared" si="122"/>
        <v/>
      </c>
      <c r="I477" s="27" t="str">
        <f t="shared" si="120"/>
        <v>000</v>
      </c>
      <c r="J477" s="27"/>
      <c r="K477" s="31" t="s">
        <v>992</v>
      </c>
      <c r="L477" s="28" t="str">
        <f t="shared" si="117"/>
        <v>37.9.0.000</v>
      </c>
      <c r="M477" s="29" t="s">
        <v>665</v>
      </c>
    </row>
    <row r="478" spans="1:13" ht="15.75">
      <c r="A478" s="23" t="str">
        <f t="shared" si="114"/>
        <v>37.9.1.000</v>
      </c>
      <c r="B478" s="24" t="s">
        <v>993</v>
      </c>
      <c r="C478" s="26" t="str">
        <f t="shared" si="112"/>
        <v>37</v>
      </c>
      <c r="D478" s="27" t="s">
        <v>928</v>
      </c>
      <c r="E478" s="26" t="str">
        <f t="shared" si="118"/>
        <v>9</v>
      </c>
      <c r="F478" s="27" t="str">
        <f t="shared" si="115"/>
        <v>DEL SECTOR EXTERNO</v>
      </c>
      <c r="G478" s="26" t="str">
        <f t="shared" si="119"/>
        <v>1</v>
      </c>
      <c r="H478" s="27" t="str">
        <f t="shared" si="122"/>
        <v>Del sector externo a corto plazo</v>
      </c>
      <c r="I478" s="27" t="str">
        <f t="shared" si="120"/>
        <v>000</v>
      </c>
      <c r="J478" s="27" t="str">
        <f t="shared" ref="J478:J482" si="124">IF(I478="000","",MID($K478,12,60))</f>
        <v/>
      </c>
      <c r="K478" s="30" t="s">
        <v>994</v>
      </c>
      <c r="L478" s="28" t="str">
        <f t="shared" si="117"/>
        <v>37.9.1.000</v>
      </c>
      <c r="M478" s="29" t="s">
        <v>993</v>
      </c>
    </row>
    <row r="479" spans="1:13" ht="15.75">
      <c r="A479" s="23" t="str">
        <f t="shared" si="114"/>
        <v>37.9.2.000</v>
      </c>
      <c r="B479" s="24" t="s">
        <v>995</v>
      </c>
      <c r="C479" s="26" t="str">
        <f t="shared" si="112"/>
        <v>37</v>
      </c>
      <c r="D479" s="27" t="s">
        <v>928</v>
      </c>
      <c r="E479" s="26" t="str">
        <f t="shared" si="118"/>
        <v>9</v>
      </c>
      <c r="F479" s="27" t="str">
        <f t="shared" si="115"/>
        <v>DEL SECTOR EXTERNO</v>
      </c>
      <c r="G479" s="26" t="str">
        <f t="shared" si="119"/>
        <v>2</v>
      </c>
      <c r="H479" s="27" t="str">
        <f t="shared" si="122"/>
        <v>Del sector externo a largo plazo</v>
      </c>
      <c r="I479" s="27" t="str">
        <f t="shared" si="120"/>
        <v>000</v>
      </c>
      <c r="J479" s="27" t="str">
        <f t="shared" si="124"/>
        <v/>
      </c>
      <c r="K479" s="30" t="s">
        <v>996</v>
      </c>
      <c r="L479" s="28" t="str">
        <f t="shared" si="117"/>
        <v>37.9.2.000</v>
      </c>
      <c r="M479" s="29" t="s">
        <v>995</v>
      </c>
    </row>
    <row r="480" spans="1:13" ht="15.75">
      <c r="A480" s="23" t="str">
        <f t="shared" si="114"/>
        <v>37.9.2.001</v>
      </c>
      <c r="B480" s="24" t="s">
        <v>997</v>
      </c>
      <c r="C480" s="26" t="str">
        <f t="shared" si="112"/>
        <v>37</v>
      </c>
      <c r="D480" s="27" t="s">
        <v>928</v>
      </c>
      <c r="E480" s="26" t="str">
        <f t="shared" si="118"/>
        <v>9</v>
      </c>
      <c r="F480" s="27" t="str">
        <f t="shared" si="115"/>
        <v>DEL SECTOR EXTERNO</v>
      </c>
      <c r="G480" s="26" t="str">
        <f t="shared" si="119"/>
        <v>2</v>
      </c>
      <c r="H480" s="27" t="str">
        <f t="shared" si="122"/>
        <v>Del sector externo a largo plazo</v>
      </c>
      <c r="I480" s="27" t="str">
        <f t="shared" si="120"/>
        <v>001</v>
      </c>
      <c r="J480" s="27" t="str">
        <f t="shared" si="124"/>
        <v>Préstamos B.I.D.</v>
      </c>
      <c r="K480" s="30" t="s">
        <v>998</v>
      </c>
      <c r="L480" s="28" t="str">
        <f t="shared" si="117"/>
        <v>37.9.2.001</v>
      </c>
      <c r="M480" s="29" t="s">
        <v>997</v>
      </c>
    </row>
    <row r="481" spans="1:13" ht="15.75">
      <c r="A481" s="23" t="str">
        <f t="shared" si="114"/>
        <v>37.9.2.002</v>
      </c>
      <c r="B481" s="24" t="s">
        <v>999</v>
      </c>
      <c r="C481" s="26" t="str">
        <f t="shared" si="112"/>
        <v>37</v>
      </c>
      <c r="D481" s="27" t="s">
        <v>928</v>
      </c>
      <c r="E481" s="26" t="str">
        <f t="shared" si="118"/>
        <v>9</v>
      </c>
      <c r="F481" s="27" t="str">
        <f t="shared" si="115"/>
        <v>DEL SECTOR EXTERNO</v>
      </c>
      <c r="G481" s="26" t="str">
        <f t="shared" si="119"/>
        <v>2</v>
      </c>
      <c r="H481" s="27" t="str">
        <f t="shared" si="122"/>
        <v>Del sector externo a largo plazo</v>
      </c>
      <c r="I481" s="27" t="str">
        <f t="shared" si="120"/>
        <v>002</v>
      </c>
      <c r="J481" s="27" t="str">
        <f t="shared" si="124"/>
        <v>Préstamos B.I.R.F.</v>
      </c>
      <c r="K481" s="30" t="s">
        <v>1000</v>
      </c>
      <c r="L481" s="28" t="str">
        <f t="shared" si="117"/>
        <v>37.9.2.002</v>
      </c>
      <c r="M481" s="29" t="s">
        <v>999</v>
      </c>
    </row>
    <row r="482" spans="1:13" ht="15.75">
      <c r="A482" s="23" t="str">
        <f t="shared" si="114"/>
        <v>37.9.2.009</v>
      </c>
      <c r="B482" s="24" t="s">
        <v>1001</v>
      </c>
      <c r="C482" s="26" t="str">
        <f t="shared" si="112"/>
        <v>37</v>
      </c>
      <c r="D482" s="27" t="s">
        <v>928</v>
      </c>
      <c r="E482" s="26" t="str">
        <f t="shared" si="118"/>
        <v>9</v>
      </c>
      <c r="F482" s="27" t="str">
        <f t="shared" si="115"/>
        <v>DEL SECTOR EXTERNO</v>
      </c>
      <c r="G482" s="26" t="str">
        <f t="shared" si="119"/>
        <v>2</v>
      </c>
      <c r="H482" s="27" t="str">
        <f t="shared" si="122"/>
        <v>Del sector externo a largo plazo</v>
      </c>
      <c r="I482" s="27" t="str">
        <f t="shared" si="120"/>
        <v>009</v>
      </c>
      <c r="J482" s="27" t="str">
        <f t="shared" si="124"/>
        <v>Otros Préstamos Sector Externo</v>
      </c>
      <c r="K482" s="30" t="s">
        <v>1002</v>
      </c>
      <c r="L482" s="28" t="str">
        <f t="shared" si="117"/>
        <v>37.9.2.009</v>
      </c>
      <c r="M482" s="29" t="s">
        <v>1001</v>
      </c>
    </row>
    <row r="483" spans="1:13" customFormat="1" ht="15.75">
      <c r="A483" s="23" t="str">
        <f t="shared" si="114"/>
        <v>38.0.0.000</v>
      </c>
      <c r="B483" s="24" t="s">
        <v>1003</v>
      </c>
      <c r="C483" s="25" t="str">
        <f t="shared" si="112"/>
        <v>38</v>
      </c>
      <c r="D483" s="25" t="s">
        <v>1003</v>
      </c>
      <c r="E483" s="26" t="str">
        <f t="shared" si="118"/>
        <v>0</v>
      </c>
      <c r="F483" s="27" t="str">
        <f t="shared" si="115"/>
        <v/>
      </c>
      <c r="G483" s="26" t="str">
        <f t="shared" si="119"/>
        <v>0</v>
      </c>
      <c r="H483" s="27" t="str">
        <f t="shared" si="122"/>
        <v/>
      </c>
      <c r="I483" s="27" t="str">
        <f t="shared" si="120"/>
        <v>000</v>
      </c>
      <c r="J483" s="46"/>
      <c r="K483" s="28" t="s">
        <v>1004</v>
      </c>
      <c r="L483" s="28" t="str">
        <f t="shared" si="117"/>
        <v>38.0.0.000</v>
      </c>
      <c r="M483" s="29" t="s">
        <v>1003</v>
      </c>
    </row>
    <row r="484" spans="1:13" ht="15.75">
      <c r="A484" s="23" t="str">
        <f t="shared" si="114"/>
        <v>38.1.0.000</v>
      </c>
      <c r="B484" s="24" t="s">
        <v>1005</v>
      </c>
      <c r="C484" s="26" t="str">
        <f t="shared" si="112"/>
        <v>38</v>
      </c>
      <c r="D484" s="27" t="s">
        <v>1003</v>
      </c>
      <c r="E484" s="26" t="str">
        <f t="shared" si="118"/>
        <v>1</v>
      </c>
      <c r="F484" s="27" t="str">
        <f t="shared" si="115"/>
        <v>CUENTAS A PAGAR COMERCIALES</v>
      </c>
      <c r="G484" s="26" t="str">
        <f t="shared" si="119"/>
        <v>0</v>
      </c>
      <c r="H484" s="27" t="str">
        <f t="shared" si="122"/>
        <v/>
      </c>
      <c r="I484" s="27" t="str">
        <f t="shared" si="120"/>
        <v>000</v>
      </c>
      <c r="J484" s="27"/>
      <c r="K484" s="31" t="s">
        <v>1006</v>
      </c>
      <c r="L484" s="28" t="str">
        <f t="shared" si="117"/>
        <v>38.1.0.000</v>
      </c>
      <c r="M484" s="29" t="s">
        <v>1005</v>
      </c>
    </row>
    <row r="485" spans="1:13" ht="15.75">
      <c r="A485" s="23" t="str">
        <f t="shared" si="114"/>
        <v>38.1.1.000</v>
      </c>
      <c r="B485" s="24" t="s">
        <v>1007</v>
      </c>
      <c r="C485" s="26" t="str">
        <f t="shared" si="112"/>
        <v>38</v>
      </c>
      <c r="D485" s="27" t="s">
        <v>1003</v>
      </c>
      <c r="E485" s="26" t="str">
        <f t="shared" si="118"/>
        <v>1</v>
      </c>
      <c r="F485" s="27" t="str">
        <f t="shared" si="115"/>
        <v>CUENTAS A PAGAR COMERCIALES</v>
      </c>
      <c r="G485" s="26" t="str">
        <f t="shared" si="119"/>
        <v>1</v>
      </c>
      <c r="H485" s="27" t="str">
        <f t="shared" si="122"/>
        <v>De cuentas a pagar comerciales a corto plazo</v>
      </c>
      <c r="I485" s="27" t="str">
        <f t="shared" si="120"/>
        <v>000</v>
      </c>
      <c r="J485" s="27" t="str">
        <f t="shared" ref="J485:J486" si="125">IF(I485="000","",MID($K485,12,60))</f>
        <v/>
      </c>
      <c r="K485" s="30" t="s">
        <v>1008</v>
      </c>
      <c r="L485" s="28" t="str">
        <f t="shared" si="117"/>
        <v>38.1.1.000</v>
      </c>
      <c r="M485" s="29" t="s">
        <v>1007</v>
      </c>
    </row>
    <row r="486" spans="1:13" ht="15.75">
      <c r="A486" s="23" t="str">
        <f t="shared" si="114"/>
        <v>38.1.2.000</v>
      </c>
      <c r="B486" s="24" t="s">
        <v>1009</v>
      </c>
      <c r="C486" s="26" t="str">
        <f t="shared" si="112"/>
        <v>38</v>
      </c>
      <c r="D486" s="27" t="s">
        <v>1003</v>
      </c>
      <c r="E486" s="26" t="str">
        <f t="shared" si="118"/>
        <v>1</v>
      </c>
      <c r="F486" s="27" t="str">
        <f t="shared" si="115"/>
        <v>CUENTAS A PAGAR COMERCIALES</v>
      </c>
      <c r="G486" s="26" t="str">
        <f t="shared" si="119"/>
        <v>2</v>
      </c>
      <c r="H486" s="27" t="str">
        <f t="shared" si="122"/>
        <v>De cuentas a pagar comerciales a largo plazo</v>
      </c>
      <c r="I486" s="27" t="str">
        <f t="shared" si="120"/>
        <v>000</v>
      </c>
      <c r="J486" s="27" t="str">
        <f t="shared" si="125"/>
        <v/>
      </c>
      <c r="K486" s="30" t="s">
        <v>1010</v>
      </c>
      <c r="L486" s="28" t="str">
        <f t="shared" si="117"/>
        <v>38.1.2.000</v>
      </c>
      <c r="M486" s="29" t="s">
        <v>1009</v>
      </c>
    </row>
    <row r="487" spans="1:13" ht="15.75">
      <c r="A487" s="23" t="str">
        <f t="shared" si="114"/>
        <v>38.2.0.000</v>
      </c>
      <c r="B487" s="24" t="s">
        <v>1011</v>
      </c>
      <c r="C487" s="26" t="str">
        <f t="shared" si="112"/>
        <v>38</v>
      </c>
      <c r="D487" s="27" t="s">
        <v>1003</v>
      </c>
      <c r="E487" s="26" t="str">
        <f t="shared" si="118"/>
        <v>2</v>
      </c>
      <c r="F487" s="27" t="str">
        <f t="shared" si="115"/>
        <v>OTRAS CUENTAS A PAGAR</v>
      </c>
      <c r="G487" s="26" t="str">
        <f t="shared" si="119"/>
        <v>0</v>
      </c>
      <c r="H487" s="27" t="str">
        <f t="shared" si="122"/>
        <v/>
      </c>
      <c r="I487" s="27" t="str">
        <f t="shared" si="120"/>
        <v>000</v>
      </c>
      <c r="J487" s="27"/>
      <c r="K487" s="31" t="s">
        <v>1012</v>
      </c>
      <c r="L487" s="28" t="str">
        <f t="shared" si="117"/>
        <v>38.2.0.000</v>
      </c>
      <c r="M487" s="29" t="s">
        <v>1011</v>
      </c>
    </row>
    <row r="488" spans="1:13" ht="15.75">
      <c r="A488" s="23" t="str">
        <f t="shared" si="114"/>
        <v>38.2.1.000</v>
      </c>
      <c r="B488" s="24" t="s">
        <v>1013</v>
      </c>
      <c r="C488" s="26" t="str">
        <f t="shared" si="112"/>
        <v>38</v>
      </c>
      <c r="D488" s="27" t="s">
        <v>1003</v>
      </c>
      <c r="E488" s="26" t="str">
        <f t="shared" si="118"/>
        <v>2</v>
      </c>
      <c r="F488" s="27" t="str">
        <f t="shared" si="115"/>
        <v>OTRAS CUENTAS A PAGAR</v>
      </c>
      <c r="G488" s="26" t="str">
        <f t="shared" si="119"/>
        <v>1</v>
      </c>
      <c r="H488" s="27" t="str">
        <f t="shared" si="122"/>
        <v>De otras cuentas a pagar a corto plazo</v>
      </c>
      <c r="I488" s="27" t="str">
        <f t="shared" si="120"/>
        <v>000</v>
      </c>
      <c r="J488" s="27" t="str">
        <f t="shared" ref="J488:J489" si="126">IF(I488="000","",MID($K488,12,60))</f>
        <v/>
      </c>
      <c r="K488" s="30" t="s">
        <v>1014</v>
      </c>
      <c r="L488" s="28" t="str">
        <f t="shared" si="117"/>
        <v>38.2.1.000</v>
      </c>
      <c r="M488" s="29" t="s">
        <v>1013</v>
      </c>
    </row>
    <row r="489" spans="1:13" ht="15.75">
      <c r="A489" s="23" t="str">
        <f t="shared" si="114"/>
        <v>38.2.2.000</v>
      </c>
      <c r="B489" s="24" t="s">
        <v>1015</v>
      </c>
      <c r="C489" s="26" t="str">
        <f t="shared" si="112"/>
        <v>38</v>
      </c>
      <c r="D489" s="27" t="s">
        <v>1003</v>
      </c>
      <c r="E489" s="26" t="str">
        <f t="shared" si="118"/>
        <v>2</v>
      </c>
      <c r="F489" s="27" t="str">
        <f t="shared" si="115"/>
        <v>OTRAS CUENTAS A PAGAR</v>
      </c>
      <c r="G489" s="26" t="str">
        <f t="shared" si="119"/>
        <v>2</v>
      </c>
      <c r="H489" s="27" t="str">
        <f t="shared" si="122"/>
        <v>De otras cuentas a pagar a largo plazo</v>
      </c>
      <c r="I489" s="27" t="str">
        <f t="shared" si="120"/>
        <v>000</v>
      </c>
      <c r="J489" s="27" t="str">
        <f t="shared" si="126"/>
        <v/>
      </c>
      <c r="K489" s="30" t="s">
        <v>1016</v>
      </c>
      <c r="L489" s="28" t="str">
        <f t="shared" si="117"/>
        <v>38.2.2.000</v>
      </c>
      <c r="M489" s="29" t="s">
        <v>1015</v>
      </c>
    </row>
    <row r="490" spans="1:13" ht="15.75">
      <c r="A490" s="23" t="str">
        <f t="shared" si="114"/>
        <v>38.3.0.000</v>
      </c>
      <c r="B490" s="24" t="s">
        <v>1017</v>
      </c>
      <c r="C490" s="26" t="str">
        <f t="shared" si="112"/>
        <v>38</v>
      </c>
      <c r="D490" s="27" t="s">
        <v>1003</v>
      </c>
      <c r="E490" s="26" t="str">
        <f t="shared" si="118"/>
        <v>3</v>
      </c>
      <c r="F490" s="27" t="str">
        <f t="shared" si="115"/>
        <v>DOCUMENTOS A PAGAR COMERCIALES</v>
      </c>
      <c r="G490" s="26" t="str">
        <f t="shared" si="119"/>
        <v>0</v>
      </c>
      <c r="H490" s="27" t="str">
        <f t="shared" si="122"/>
        <v/>
      </c>
      <c r="I490" s="27" t="str">
        <f t="shared" si="120"/>
        <v>000</v>
      </c>
      <c r="J490" s="27"/>
      <c r="K490" s="31" t="s">
        <v>1018</v>
      </c>
      <c r="L490" s="28" t="str">
        <f t="shared" si="117"/>
        <v>38.3.0.000</v>
      </c>
      <c r="M490" s="29" t="s">
        <v>1017</v>
      </c>
    </row>
    <row r="491" spans="1:13" ht="15.75">
      <c r="A491" s="23" t="str">
        <f t="shared" si="114"/>
        <v>38.3.1.000</v>
      </c>
      <c r="B491" s="24" t="s">
        <v>1019</v>
      </c>
      <c r="C491" s="26" t="str">
        <f t="shared" si="112"/>
        <v>38</v>
      </c>
      <c r="D491" s="27" t="s">
        <v>1003</v>
      </c>
      <c r="E491" s="26" t="str">
        <f t="shared" si="118"/>
        <v>3</v>
      </c>
      <c r="F491" s="27" t="str">
        <f t="shared" si="115"/>
        <v>DOCUMENTOS A PAGAR COMERCIALES</v>
      </c>
      <c r="G491" s="26" t="str">
        <f t="shared" si="119"/>
        <v>1</v>
      </c>
      <c r="H491" s="27" t="str">
        <f t="shared" si="122"/>
        <v>De documentos a pagar comerciales a corto plazo</v>
      </c>
      <c r="I491" s="27" t="str">
        <f t="shared" si="120"/>
        <v>000</v>
      </c>
      <c r="J491" s="27" t="str">
        <f t="shared" ref="J491:J492" si="127">IF(I491="000","",MID($K491,12,60))</f>
        <v/>
      </c>
      <c r="K491" s="30" t="s">
        <v>1020</v>
      </c>
      <c r="L491" s="28" t="str">
        <f t="shared" si="117"/>
        <v>38.3.1.000</v>
      </c>
      <c r="M491" s="29" t="s">
        <v>1019</v>
      </c>
    </row>
    <row r="492" spans="1:13" ht="15.75">
      <c r="A492" s="23" t="str">
        <f t="shared" si="114"/>
        <v>38.3.2.000</v>
      </c>
      <c r="B492" s="24" t="s">
        <v>1021</v>
      </c>
      <c r="C492" s="26" t="str">
        <f t="shared" si="112"/>
        <v>38</v>
      </c>
      <c r="D492" s="27" t="s">
        <v>1003</v>
      </c>
      <c r="E492" s="26" t="str">
        <f t="shared" si="118"/>
        <v>3</v>
      </c>
      <c r="F492" s="27" t="str">
        <f t="shared" si="115"/>
        <v>DOCUMENTOS A PAGAR COMERCIALES</v>
      </c>
      <c r="G492" s="26" t="str">
        <f t="shared" si="119"/>
        <v>2</v>
      </c>
      <c r="H492" s="27" t="str">
        <f t="shared" si="122"/>
        <v>De documentos a pagar comerciales a largo plazo</v>
      </c>
      <c r="I492" s="27" t="str">
        <f t="shared" si="120"/>
        <v>000</v>
      </c>
      <c r="J492" s="27" t="str">
        <f t="shared" si="127"/>
        <v/>
      </c>
      <c r="K492" s="30" t="s">
        <v>1022</v>
      </c>
      <c r="L492" s="28" t="str">
        <f t="shared" si="117"/>
        <v>38.3.2.000</v>
      </c>
      <c r="M492" s="29" t="s">
        <v>1021</v>
      </c>
    </row>
    <row r="493" spans="1:13" ht="15.75">
      <c r="A493" s="23" t="str">
        <f t="shared" si="114"/>
        <v>38.4.0.000</v>
      </c>
      <c r="B493" s="24" t="s">
        <v>1023</v>
      </c>
      <c r="C493" s="26" t="str">
        <f t="shared" si="112"/>
        <v>38</v>
      </c>
      <c r="D493" s="27" t="s">
        <v>1003</v>
      </c>
      <c r="E493" s="26" t="str">
        <f t="shared" si="118"/>
        <v>4</v>
      </c>
      <c r="F493" s="27" t="str">
        <f t="shared" si="115"/>
        <v>OTROS DOCUMENTOS A PAGAR</v>
      </c>
      <c r="G493" s="26" t="str">
        <f t="shared" si="119"/>
        <v>0</v>
      </c>
      <c r="H493" s="27" t="str">
        <f t="shared" si="122"/>
        <v/>
      </c>
      <c r="I493" s="27" t="str">
        <f t="shared" si="120"/>
        <v>000</v>
      </c>
      <c r="J493" s="27"/>
      <c r="K493" s="31" t="s">
        <v>1024</v>
      </c>
      <c r="L493" s="28" t="str">
        <f t="shared" si="117"/>
        <v>38.4.0.000</v>
      </c>
      <c r="M493" s="29" t="s">
        <v>1023</v>
      </c>
    </row>
    <row r="494" spans="1:13" ht="15.75">
      <c r="A494" s="23" t="str">
        <f t="shared" si="114"/>
        <v>38.4.1.000</v>
      </c>
      <c r="B494" s="24" t="s">
        <v>1025</v>
      </c>
      <c r="C494" s="26" t="str">
        <f t="shared" si="112"/>
        <v>38</v>
      </c>
      <c r="D494" s="27" t="s">
        <v>1003</v>
      </c>
      <c r="E494" s="26" t="str">
        <f t="shared" si="118"/>
        <v>4</v>
      </c>
      <c r="F494" s="27" t="str">
        <f t="shared" si="115"/>
        <v>OTROS DOCUMENTOS A PAGAR</v>
      </c>
      <c r="G494" s="26" t="str">
        <f t="shared" si="119"/>
        <v>1</v>
      </c>
      <c r="H494" s="27" t="str">
        <f t="shared" si="122"/>
        <v>De otros documentos a pagar a corto plazo</v>
      </c>
      <c r="I494" s="27" t="str">
        <f t="shared" si="120"/>
        <v>000</v>
      </c>
      <c r="J494" s="27" t="str">
        <f t="shared" ref="J494:J495" si="128">IF(I494="000","",MID($K494,12,60))</f>
        <v/>
      </c>
      <c r="K494" s="30" t="s">
        <v>1026</v>
      </c>
      <c r="L494" s="28" t="str">
        <f t="shared" si="117"/>
        <v>38.4.1.000</v>
      </c>
      <c r="M494" s="29" t="s">
        <v>1025</v>
      </c>
    </row>
    <row r="495" spans="1:13" ht="15.75">
      <c r="A495" s="23" t="str">
        <f t="shared" si="114"/>
        <v>38.4.2.000</v>
      </c>
      <c r="B495" s="24" t="s">
        <v>1027</v>
      </c>
      <c r="C495" s="26" t="str">
        <f t="shared" si="112"/>
        <v>38</v>
      </c>
      <c r="D495" s="27" t="s">
        <v>1003</v>
      </c>
      <c r="E495" s="26" t="str">
        <f t="shared" si="118"/>
        <v>4</v>
      </c>
      <c r="F495" s="27" t="str">
        <f t="shared" si="115"/>
        <v>OTROS DOCUMENTOS A PAGAR</v>
      </c>
      <c r="G495" s="26" t="str">
        <f t="shared" si="119"/>
        <v>2</v>
      </c>
      <c r="H495" s="27" t="str">
        <f t="shared" si="122"/>
        <v>De otros documentos a pagar a largo plazo</v>
      </c>
      <c r="I495" s="27" t="str">
        <f t="shared" si="120"/>
        <v>000</v>
      </c>
      <c r="J495" s="27" t="str">
        <f t="shared" si="128"/>
        <v/>
      </c>
      <c r="K495" s="30" t="s">
        <v>1028</v>
      </c>
      <c r="L495" s="28" t="str">
        <f t="shared" si="117"/>
        <v>38.4.2.000</v>
      </c>
      <c r="M495" s="29" t="s">
        <v>1027</v>
      </c>
    </row>
    <row r="496" spans="1:13" ht="15.75">
      <c r="A496" s="23" t="str">
        <f t="shared" si="114"/>
        <v>38.5.0.000</v>
      </c>
      <c r="B496" s="24" t="s">
        <v>1029</v>
      </c>
      <c r="C496" s="26" t="str">
        <f t="shared" si="112"/>
        <v>38</v>
      </c>
      <c r="D496" s="27" t="s">
        <v>1003</v>
      </c>
      <c r="E496" s="26" t="str">
        <f t="shared" si="118"/>
        <v>5</v>
      </c>
      <c r="F496" s="27" t="str">
        <f t="shared" si="115"/>
        <v>DE DEPOSITOS EN INSTITUCIONES FINANCIERAS</v>
      </c>
      <c r="G496" s="26" t="str">
        <f t="shared" si="119"/>
        <v>0</v>
      </c>
      <c r="H496" s="27" t="str">
        <f t="shared" si="122"/>
        <v/>
      </c>
      <c r="I496" s="27" t="str">
        <f t="shared" si="120"/>
        <v>000</v>
      </c>
      <c r="J496" s="27"/>
      <c r="K496" s="31" t="s">
        <v>1030</v>
      </c>
      <c r="L496" s="28" t="str">
        <f t="shared" si="117"/>
        <v>38.5.0.000</v>
      </c>
      <c r="M496" s="29" t="s">
        <v>1029</v>
      </c>
    </row>
    <row r="497" spans="1:14" ht="15.75">
      <c r="A497" s="23" t="str">
        <f t="shared" si="114"/>
        <v>38.5.1.000</v>
      </c>
      <c r="B497" s="24" t="s">
        <v>1031</v>
      </c>
      <c r="C497" s="26" t="str">
        <f t="shared" si="112"/>
        <v>38</v>
      </c>
      <c r="D497" s="27" t="s">
        <v>1003</v>
      </c>
      <c r="E497" s="26" t="str">
        <f t="shared" si="118"/>
        <v>5</v>
      </c>
      <c r="F497" s="27" t="str">
        <f t="shared" si="115"/>
        <v>DE DEPOSITOS EN INSTITUCIONES FINANCIERAS</v>
      </c>
      <c r="G497" s="26" t="str">
        <f t="shared" si="119"/>
        <v>1</v>
      </c>
      <c r="H497" s="27" t="str">
        <f t="shared" si="122"/>
        <v>De depósitos a la vista</v>
      </c>
      <c r="I497" s="27" t="str">
        <f t="shared" si="120"/>
        <v>000</v>
      </c>
      <c r="J497" s="27" t="str">
        <f t="shared" ref="J497:J498" si="129">IF(I497="000","",MID($K497,12,60))</f>
        <v/>
      </c>
      <c r="K497" s="30" t="s">
        <v>1032</v>
      </c>
      <c r="L497" s="28" t="str">
        <f t="shared" si="117"/>
        <v>38.5.1.000</v>
      </c>
      <c r="M497" s="29" t="s">
        <v>1031</v>
      </c>
    </row>
    <row r="498" spans="1:14" ht="15.75">
      <c r="A498" s="23" t="str">
        <f t="shared" si="114"/>
        <v>38.5.2.000</v>
      </c>
      <c r="B498" s="24" t="s">
        <v>1033</v>
      </c>
      <c r="C498" s="26" t="str">
        <f t="shared" si="112"/>
        <v>38</v>
      </c>
      <c r="D498" s="27" t="s">
        <v>1003</v>
      </c>
      <c r="E498" s="26" t="str">
        <f t="shared" si="118"/>
        <v>5</v>
      </c>
      <c r="F498" s="27" t="str">
        <f t="shared" si="115"/>
        <v>DE DEPOSITOS EN INSTITUCIONES FINANCIERAS</v>
      </c>
      <c r="G498" s="26" t="str">
        <f t="shared" si="119"/>
        <v>2</v>
      </c>
      <c r="H498" s="27" t="str">
        <f t="shared" si="122"/>
        <v>De depósitos en caja de ahorro y a plazos</v>
      </c>
      <c r="I498" s="27" t="str">
        <f t="shared" si="120"/>
        <v>000</v>
      </c>
      <c r="J498" s="27" t="str">
        <f t="shared" si="129"/>
        <v/>
      </c>
      <c r="K498" s="30" t="s">
        <v>1034</v>
      </c>
      <c r="L498" s="28" t="str">
        <f t="shared" si="117"/>
        <v>38.5.2.000</v>
      </c>
      <c r="M498" s="29" t="s">
        <v>1033</v>
      </c>
    </row>
    <row r="499" spans="1:14" ht="15.75">
      <c r="A499" s="23" t="str">
        <f t="shared" si="114"/>
        <v>38.6.0.000</v>
      </c>
      <c r="B499" s="24" t="s">
        <v>1035</v>
      </c>
      <c r="C499" s="26" t="str">
        <f t="shared" si="112"/>
        <v>38</v>
      </c>
      <c r="D499" s="27" t="s">
        <v>1003</v>
      </c>
      <c r="E499" s="26" t="str">
        <f t="shared" si="118"/>
        <v>6</v>
      </c>
      <c r="F499" s="27" t="str">
        <f t="shared" si="115"/>
        <v>DE PASIVOS DIFERIDOS</v>
      </c>
      <c r="G499" s="26" t="str">
        <f t="shared" si="119"/>
        <v>0</v>
      </c>
      <c r="H499" s="27" t="str">
        <f t="shared" si="122"/>
        <v/>
      </c>
      <c r="I499" s="27" t="str">
        <f t="shared" si="120"/>
        <v>000</v>
      </c>
      <c r="J499" s="27"/>
      <c r="K499" s="31" t="s">
        <v>1036</v>
      </c>
      <c r="L499" s="28" t="str">
        <f t="shared" si="117"/>
        <v>38.6.0.000</v>
      </c>
      <c r="M499" s="29" t="s">
        <v>1035</v>
      </c>
    </row>
    <row r="500" spans="1:14" ht="15.75">
      <c r="A500" s="23" t="str">
        <f t="shared" si="114"/>
        <v>38.6.1..00</v>
      </c>
      <c r="B500" s="24" t="s">
        <v>1037</v>
      </c>
      <c r="C500" s="26" t="str">
        <f t="shared" si="112"/>
        <v>38</v>
      </c>
      <c r="D500" s="27" t="s">
        <v>1003</v>
      </c>
      <c r="E500" s="26" t="str">
        <f t="shared" si="118"/>
        <v>6</v>
      </c>
      <c r="F500" s="27" t="str">
        <f t="shared" si="115"/>
        <v>DE PASIVOS DIFERIDOS</v>
      </c>
      <c r="G500" s="26" t="str">
        <f t="shared" si="119"/>
        <v>1</v>
      </c>
      <c r="H500" s="27" t="str">
        <f t="shared" si="122"/>
        <v xml:space="preserve"> De pasivos diferidos a corto plazo</v>
      </c>
      <c r="I500" s="27" t="str">
        <f t="shared" si="120"/>
        <v>.00</v>
      </c>
      <c r="J500" s="27" t="str">
        <f t="shared" ref="J500:J501" si="130">IF(I500="000","",MID($K500,12,60))</f>
        <v xml:space="preserve"> De pasivos diferidos a corto plazo</v>
      </c>
      <c r="K500" s="30" t="s">
        <v>1038</v>
      </c>
      <c r="L500" s="28" t="str">
        <f t="shared" si="117"/>
        <v>38.6.1..00</v>
      </c>
      <c r="M500" s="29" t="s">
        <v>1037</v>
      </c>
    </row>
    <row r="501" spans="1:14" ht="15.75">
      <c r="A501" s="23" t="str">
        <f t="shared" si="114"/>
        <v>38.6.2.000</v>
      </c>
      <c r="B501" s="24" t="s">
        <v>1039</v>
      </c>
      <c r="C501" s="26" t="str">
        <f t="shared" si="112"/>
        <v>38</v>
      </c>
      <c r="D501" s="27" t="s">
        <v>1003</v>
      </c>
      <c r="E501" s="26" t="str">
        <f t="shared" si="118"/>
        <v>6</v>
      </c>
      <c r="F501" s="27" t="str">
        <f t="shared" si="115"/>
        <v>DE PASIVOS DIFERIDOS</v>
      </c>
      <c r="G501" s="26" t="str">
        <f t="shared" si="119"/>
        <v>2</v>
      </c>
      <c r="H501" s="27" t="str">
        <f t="shared" si="122"/>
        <v>De pasivos diferidos a largo plazo</v>
      </c>
      <c r="I501" s="27" t="str">
        <f t="shared" si="120"/>
        <v>000</v>
      </c>
      <c r="J501" s="27" t="str">
        <f t="shared" si="130"/>
        <v/>
      </c>
      <c r="K501" s="30" t="s">
        <v>1040</v>
      </c>
      <c r="L501" s="28" t="str">
        <f t="shared" si="117"/>
        <v>38.6.2.000</v>
      </c>
      <c r="M501" s="29" t="s">
        <v>1039</v>
      </c>
      <c r="N501" s="22">
        <f>+LEN(A501)</f>
        <v>10</v>
      </c>
    </row>
    <row r="502" spans="1:14" ht="15.75">
      <c r="A502" s="23" t="str">
        <f t="shared" si="114"/>
        <v>38.7.0.000</v>
      </c>
      <c r="B502" s="24" t="s">
        <v>1041</v>
      </c>
      <c r="C502" s="26" t="str">
        <f t="shared" si="112"/>
        <v>38</v>
      </c>
      <c r="D502" s="27" t="s">
        <v>1003</v>
      </c>
      <c r="E502" s="26" t="str">
        <f t="shared" si="118"/>
        <v>7</v>
      </c>
      <c r="F502" s="27" t="str">
        <f t="shared" si="115"/>
        <v>DE PREVISIONES, PROVISIONES Y RESERVAS TECNICAS</v>
      </c>
      <c r="G502" s="26" t="str">
        <f t="shared" si="119"/>
        <v>0</v>
      </c>
      <c r="H502" s="27" t="str">
        <f t="shared" si="122"/>
        <v/>
      </c>
      <c r="I502" s="27" t="str">
        <f t="shared" si="120"/>
        <v>000</v>
      </c>
      <c r="J502" s="27"/>
      <c r="K502" s="31" t="s">
        <v>1042</v>
      </c>
      <c r="L502" s="28" t="str">
        <f t="shared" si="117"/>
        <v>38.7.0.000</v>
      </c>
      <c r="M502" s="29" t="s">
        <v>1041</v>
      </c>
      <c r="N502" s="22">
        <f t="shared" ref="N502:N535" si="131">+LEN(A502)</f>
        <v>10</v>
      </c>
    </row>
    <row r="503" spans="1:14" ht="15.75">
      <c r="A503" s="23" t="str">
        <f t="shared" si="114"/>
        <v>38.7.1.000</v>
      </c>
      <c r="B503" s="24" t="s">
        <v>1043</v>
      </c>
      <c r="C503" s="26" t="str">
        <f t="shared" si="112"/>
        <v>38</v>
      </c>
      <c r="D503" s="27" t="s">
        <v>1003</v>
      </c>
      <c r="E503" s="26" t="str">
        <f t="shared" si="118"/>
        <v>7</v>
      </c>
      <c r="F503" s="27" t="str">
        <f t="shared" si="115"/>
        <v>DE PREVISIONES, PROVISIONES Y RESERVAS TECNICAS</v>
      </c>
      <c r="G503" s="26" t="str">
        <f t="shared" si="119"/>
        <v>1</v>
      </c>
      <c r="H503" s="27" t="str">
        <f t="shared" si="122"/>
        <v>Incremento de previsiones para cuentas incobrables</v>
      </c>
      <c r="I503" s="27" t="str">
        <f t="shared" si="120"/>
        <v>000</v>
      </c>
      <c r="J503" s="27" t="str">
        <f t="shared" ref="J503:J506" si="132">IF(I503="000","",MID($K503,12,60))</f>
        <v/>
      </c>
      <c r="K503" s="30" t="s">
        <v>1044</v>
      </c>
      <c r="L503" s="28" t="str">
        <f t="shared" si="117"/>
        <v>38.7.1.000</v>
      </c>
      <c r="M503" s="29" t="s">
        <v>1043</v>
      </c>
      <c r="N503" s="22">
        <f t="shared" si="131"/>
        <v>10</v>
      </c>
    </row>
    <row r="504" spans="1:14" ht="15.75">
      <c r="A504" s="23" t="str">
        <f t="shared" si="114"/>
        <v>38.7.2.000</v>
      </c>
      <c r="B504" s="24" t="s">
        <v>1045</v>
      </c>
      <c r="C504" s="26" t="str">
        <f t="shared" si="112"/>
        <v>38</v>
      </c>
      <c r="D504" s="27" t="s">
        <v>1003</v>
      </c>
      <c r="E504" s="26" t="str">
        <f t="shared" si="118"/>
        <v>7</v>
      </c>
      <c r="F504" s="27" t="str">
        <f t="shared" si="115"/>
        <v>DE PREVISIONES, PROVISIONES Y RESERVAS TECNICAS</v>
      </c>
      <c r="G504" s="26" t="str">
        <f t="shared" si="119"/>
        <v>2</v>
      </c>
      <c r="H504" s="27" t="str">
        <f t="shared" si="122"/>
        <v>Incremento de previsiones para autoseguro</v>
      </c>
      <c r="I504" s="27" t="str">
        <f t="shared" si="120"/>
        <v>000</v>
      </c>
      <c r="J504" s="27" t="str">
        <f t="shared" si="132"/>
        <v/>
      </c>
      <c r="K504" s="30" t="s">
        <v>1046</v>
      </c>
      <c r="L504" s="28" t="str">
        <f t="shared" si="117"/>
        <v>38.7.2.000</v>
      </c>
      <c r="M504" s="29" t="s">
        <v>1045</v>
      </c>
      <c r="N504" s="22">
        <f t="shared" si="131"/>
        <v>10</v>
      </c>
    </row>
    <row r="505" spans="1:14" ht="15.75">
      <c r="A505" s="23" t="str">
        <f t="shared" si="114"/>
        <v>38.7.3.000</v>
      </c>
      <c r="B505" s="24" t="s">
        <v>1047</v>
      </c>
      <c r="C505" s="26" t="str">
        <f t="shared" si="112"/>
        <v>38</v>
      </c>
      <c r="D505" s="27" t="s">
        <v>1003</v>
      </c>
      <c r="E505" s="26" t="str">
        <f t="shared" si="118"/>
        <v>7</v>
      </c>
      <c r="F505" s="27" t="str">
        <f t="shared" si="115"/>
        <v>DE PREVISIONES, PROVISIONES Y RESERVAS TECNICAS</v>
      </c>
      <c r="G505" s="26" t="str">
        <f t="shared" si="119"/>
        <v>3</v>
      </c>
      <c r="H505" s="27" t="str">
        <f t="shared" si="122"/>
        <v>Incremento de provisiones</v>
      </c>
      <c r="I505" s="27" t="str">
        <f t="shared" si="120"/>
        <v>000</v>
      </c>
      <c r="J505" s="27" t="str">
        <f t="shared" si="132"/>
        <v/>
      </c>
      <c r="K505" s="30" t="s">
        <v>1048</v>
      </c>
      <c r="L505" s="28" t="str">
        <f t="shared" si="117"/>
        <v>38.7.3.000</v>
      </c>
      <c r="M505" s="29" t="s">
        <v>1047</v>
      </c>
      <c r="N505" s="22">
        <f t="shared" si="131"/>
        <v>10</v>
      </c>
    </row>
    <row r="506" spans="1:14" ht="15.75">
      <c r="A506" s="23" t="str">
        <f t="shared" si="114"/>
        <v>38.7.7.000</v>
      </c>
      <c r="B506" s="24" t="s">
        <v>1049</v>
      </c>
      <c r="C506" s="26" t="str">
        <f t="shared" si="112"/>
        <v>38</v>
      </c>
      <c r="D506" s="27" t="s">
        <v>1003</v>
      </c>
      <c r="E506" s="26" t="str">
        <f t="shared" si="118"/>
        <v>7</v>
      </c>
      <c r="F506" s="27" t="str">
        <f t="shared" si="115"/>
        <v>DE PREVISIONES, PROVISIONES Y RESERVAS TECNICAS</v>
      </c>
      <c r="G506" s="26" t="str">
        <f t="shared" si="119"/>
        <v>7</v>
      </c>
      <c r="H506" s="27" t="str">
        <f t="shared" si="122"/>
        <v xml:space="preserve">Incremento de reservas técnicas </v>
      </c>
      <c r="I506" s="27" t="str">
        <f t="shared" si="120"/>
        <v>000</v>
      </c>
      <c r="J506" s="27" t="str">
        <f t="shared" si="132"/>
        <v/>
      </c>
      <c r="K506" s="30" t="s">
        <v>1050</v>
      </c>
      <c r="L506" s="28" t="str">
        <f t="shared" si="117"/>
        <v>38.7.7.000</v>
      </c>
      <c r="M506" s="29" t="s">
        <v>1049</v>
      </c>
      <c r="N506" s="22">
        <f t="shared" si="131"/>
        <v>10</v>
      </c>
    </row>
    <row r="507" spans="1:14" ht="15.75">
      <c r="A507" s="23" t="str">
        <f t="shared" si="114"/>
        <v>38.9.0.000</v>
      </c>
      <c r="B507" s="24" t="s">
        <v>1051</v>
      </c>
      <c r="C507" s="26" t="str">
        <f t="shared" si="112"/>
        <v>38</v>
      </c>
      <c r="D507" s="27" t="s">
        <v>1003</v>
      </c>
      <c r="E507" s="26" t="str">
        <f t="shared" si="118"/>
        <v>9</v>
      </c>
      <c r="F507" s="27" t="str">
        <f t="shared" si="115"/>
        <v>CONVERSION DE LA DEUDA DE CORTO PLAZO EN LARGO PLAZO</v>
      </c>
      <c r="G507" s="26" t="str">
        <f t="shared" si="119"/>
        <v>0</v>
      </c>
      <c r="H507" s="27" t="str">
        <f t="shared" si="122"/>
        <v/>
      </c>
      <c r="I507" s="27" t="str">
        <f t="shared" si="120"/>
        <v>000</v>
      </c>
      <c r="J507" s="27"/>
      <c r="K507" s="31" t="s">
        <v>1052</v>
      </c>
      <c r="L507" s="28" t="str">
        <f t="shared" si="117"/>
        <v>38.9.0.000</v>
      </c>
      <c r="M507" s="29" t="s">
        <v>1051</v>
      </c>
      <c r="N507" s="22">
        <f t="shared" si="131"/>
        <v>10</v>
      </c>
    </row>
    <row r="508" spans="1:14" ht="15.75">
      <c r="A508" s="23" t="str">
        <f t="shared" si="114"/>
        <v>38.9.1.000</v>
      </c>
      <c r="B508" s="24" t="s">
        <v>1053</v>
      </c>
      <c r="C508" s="26" t="str">
        <f t="shared" si="112"/>
        <v>38</v>
      </c>
      <c r="D508" s="27" t="s">
        <v>1003</v>
      </c>
      <c r="E508" s="26" t="str">
        <f t="shared" si="118"/>
        <v>9</v>
      </c>
      <c r="F508" s="27" t="str">
        <f t="shared" si="115"/>
        <v>CONVERSION DE LA DEUDA DE CORTO PLAZO EN LARGO PLAZO</v>
      </c>
      <c r="G508" s="26" t="str">
        <f t="shared" si="119"/>
        <v>1</v>
      </c>
      <c r="H508" s="27" t="str">
        <f t="shared" si="122"/>
        <v>Conversión de la deuda interna de corto plazo en deuda inter</v>
      </c>
      <c r="I508" s="27" t="str">
        <f t="shared" si="120"/>
        <v>000</v>
      </c>
      <c r="J508" s="27" t="str">
        <f t="shared" ref="J508:J509" si="133">IF(I508="000","",MID($K508,12,60))</f>
        <v/>
      </c>
      <c r="K508" s="30" t="s">
        <v>1054</v>
      </c>
      <c r="L508" s="28" t="str">
        <f t="shared" si="117"/>
        <v>38.9.1.000</v>
      </c>
      <c r="M508" s="29" t="s">
        <v>1053</v>
      </c>
      <c r="N508" s="22">
        <f t="shared" si="131"/>
        <v>10</v>
      </c>
    </row>
    <row r="509" spans="1:14" ht="15.75">
      <c r="A509" s="23" t="str">
        <f t="shared" si="114"/>
        <v>38.9.2.000</v>
      </c>
      <c r="B509" s="24" t="s">
        <v>1055</v>
      </c>
      <c r="C509" s="26" t="str">
        <f t="shared" si="112"/>
        <v>38</v>
      </c>
      <c r="D509" s="27" t="s">
        <v>1003</v>
      </c>
      <c r="E509" s="26" t="str">
        <f t="shared" si="118"/>
        <v>9</v>
      </c>
      <c r="F509" s="27" t="str">
        <f t="shared" si="115"/>
        <v>CONVERSION DE LA DEUDA DE CORTO PLAZO EN LARGO PLAZO</v>
      </c>
      <c r="G509" s="26" t="str">
        <f t="shared" si="119"/>
        <v>2</v>
      </c>
      <c r="H509" s="27" t="str">
        <f t="shared" si="122"/>
        <v>Conversión de la deuda externa de corto plazo en deuda exter</v>
      </c>
      <c r="I509" s="27" t="str">
        <f t="shared" si="120"/>
        <v>000</v>
      </c>
      <c r="J509" s="27" t="str">
        <f t="shared" si="133"/>
        <v/>
      </c>
      <c r="K509" s="30" t="s">
        <v>1056</v>
      </c>
      <c r="L509" s="28" t="str">
        <f t="shared" si="117"/>
        <v>38.9.2.000</v>
      </c>
      <c r="M509" s="29" t="s">
        <v>1055</v>
      </c>
      <c r="N509" s="22">
        <f t="shared" si="131"/>
        <v>10</v>
      </c>
    </row>
    <row r="510" spans="1:14" customFormat="1" ht="15.75">
      <c r="A510" s="23" t="str">
        <f t="shared" si="114"/>
        <v>39.0.0.000</v>
      </c>
      <c r="B510" s="24" t="s">
        <v>1057</v>
      </c>
      <c r="C510" s="25" t="str">
        <f t="shared" si="112"/>
        <v>39</v>
      </c>
      <c r="D510" s="25" t="s">
        <v>1057</v>
      </c>
      <c r="E510" s="26" t="str">
        <f t="shared" si="118"/>
        <v>0</v>
      </c>
      <c r="F510" s="27" t="str">
        <f t="shared" si="115"/>
        <v/>
      </c>
      <c r="G510" s="26" t="str">
        <f t="shared" si="119"/>
        <v>0</v>
      </c>
      <c r="H510" s="27" t="str">
        <f t="shared" si="122"/>
        <v/>
      </c>
      <c r="I510" s="27" t="str">
        <f t="shared" si="120"/>
        <v>000</v>
      </c>
      <c r="J510" s="46"/>
      <c r="K510" s="28" t="s">
        <v>1058</v>
      </c>
      <c r="L510" s="28" t="str">
        <f t="shared" si="117"/>
        <v>39.0.0.000</v>
      </c>
      <c r="M510" s="29" t="s">
        <v>1057</v>
      </c>
      <c r="N510" s="22">
        <f t="shared" si="131"/>
        <v>10</v>
      </c>
    </row>
    <row r="511" spans="1:14" ht="15.75">
      <c r="A511" s="23" t="str">
        <f t="shared" si="114"/>
        <v>39.1.0.000</v>
      </c>
      <c r="B511" s="24" t="s">
        <v>1059</v>
      </c>
      <c r="C511" s="26" t="str">
        <f t="shared" si="112"/>
        <v>39</v>
      </c>
      <c r="D511" s="27" t="s">
        <v>1057</v>
      </c>
      <c r="E511" s="26" t="str">
        <f t="shared" si="118"/>
        <v>1</v>
      </c>
      <c r="F511" s="27" t="str">
        <f t="shared" si="115"/>
        <v>INCREMENTO DEL CAPITAL</v>
      </c>
      <c r="G511" s="26" t="str">
        <f t="shared" si="119"/>
        <v>0</v>
      </c>
      <c r="H511" s="27" t="str">
        <f t="shared" si="122"/>
        <v/>
      </c>
      <c r="I511" s="27" t="str">
        <f t="shared" si="120"/>
        <v>000</v>
      </c>
      <c r="J511" s="27"/>
      <c r="K511" s="30" t="s">
        <v>1060</v>
      </c>
      <c r="L511" s="28" t="str">
        <f t="shared" si="117"/>
        <v>39.1.0.000</v>
      </c>
      <c r="M511" s="29" t="s">
        <v>1059</v>
      </c>
      <c r="N511" s="22">
        <f t="shared" si="131"/>
        <v>10</v>
      </c>
    </row>
    <row r="512" spans="1:14" ht="15.75">
      <c r="A512" s="23" t="str">
        <f t="shared" si="114"/>
        <v>39.2.0.000</v>
      </c>
      <c r="B512" s="24" t="s">
        <v>1061</v>
      </c>
      <c r="C512" s="26" t="str">
        <f t="shared" si="112"/>
        <v>39</v>
      </c>
      <c r="D512" s="27" t="s">
        <v>1057</v>
      </c>
      <c r="E512" s="26" t="str">
        <f t="shared" si="118"/>
        <v>2</v>
      </c>
      <c r="F512" s="27" t="str">
        <f t="shared" si="115"/>
        <v>INCREMENTO DE RESERVAS</v>
      </c>
      <c r="G512" s="26" t="str">
        <f t="shared" si="119"/>
        <v>0</v>
      </c>
      <c r="H512" s="27" t="str">
        <f t="shared" si="122"/>
        <v/>
      </c>
      <c r="I512" s="27" t="str">
        <f t="shared" si="120"/>
        <v>000</v>
      </c>
      <c r="J512" s="27"/>
      <c r="K512" s="30" t="s">
        <v>1062</v>
      </c>
      <c r="L512" s="28" t="str">
        <f t="shared" si="117"/>
        <v>39.2.0.000</v>
      </c>
      <c r="M512" s="29" t="s">
        <v>1061</v>
      </c>
      <c r="N512" s="22">
        <f t="shared" si="131"/>
        <v>10</v>
      </c>
    </row>
    <row r="513" spans="1:14" ht="15.75">
      <c r="A513" s="23" t="str">
        <f t="shared" si="114"/>
        <v>39.3.0.000</v>
      </c>
      <c r="B513" s="24" t="s">
        <v>1063</v>
      </c>
      <c r="C513" s="26" t="str">
        <f t="shared" si="112"/>
        <v>39</v>
      </c>
      <c r="D513" s="27" t="s">
        <v>1057</v>
      </c>
      <c r="E513" s="26" t="str">
        <f t="shared" si="118"/>
        <v>3</v>
      </c>
      <c r="F513" s="27" t="str">
        <f t="shared" si="115"/>
        <v>INCREMENTO DE RESULTADOS ACUMULADOS</v>
      </c>
      <c r="G513" s="26" t="str">
        <f t="shared" si="119"/>
        <v>0</v>
      </c>
      <c r="H513" s="27" t="str">
        <f t="shared" si="122"/>
        <v/>
      </c>
      <c r="I513" s="27" t="str">
        <f t="shared" si="120"/>
        <v>000</v>
      </c>
      <c r="J513" s="27"/>
      <c r="K513" s="30" t="s">
        <v>1064</v>
      </c>
      <c r="L513" s="28" t="str">
        <f t="shared" si="117"/>
        <v>39.3.0.000</v>
      </c>
      <c r="M513" s="29" t="s">
        <v>1063</v>
      </c>
      <c r="N513" s="22">
        <f t="shared" si="131"/>
        <v>10</v>
      </c>
    </row>
    <row r="514" spans="1:14" customFormat="1" ht="15.75">
      <c r="A514" s="23" t="str">
        <f t="shared" si="114"/>
        <v>41.0.0.000</v>
      </c>
      <c r="B514" s="24" t="s">
        <v>1065</v>
      </c>
      <c r="C514" s="25" t="str">
        <f t="shared" si="112"/>
        <v>41</v>
      </c>
      <c r="D514" s="25" t="s">
        <v>1065</v>
      </c>
      <c r="E514" s="26" t="str">
        <f t="shared" si="118"/>
        <v>0</v>
      </c>
      <c r="F514" s="27" t="str">
        <f t="shared" si="115"/>
        <v/>
      </c>
      <c r="G514" s="26" t="str">
        <f t="shared" si="119"/>
        <v>0</v>
      </c>
      <c r="H514" s="27" t="str">
        <f t="shared" si="122"/>
        <v/>
      </c>
      <c r="I514" s="27" t="str">
        <f t="shared" si="120"/>
        <v>000</v>
      </c>
      <c r="J514" s="46"/>
      <c r="K514" s="28" t="s">
        <v>1066</v>
      </c>
      <c r="L514" s="28" t="str">
        <f t="shared" si="117"/>
        <v>41.0.0.000</v>
      </c>
      <c r="M514" s="29" t="s">
        <v>1065</v>
      </c>
      <c r="N514" s="22">
        <f t="shared" si="131"/>
        <v>10</v>
      </c>
    </row>
    <row r="515" spans="1:14" ht="15.75">
      <c r="A515" s="23" t="str">
        <f t="shared" si="114"/>
        <v>41.1.0.000</v>
      </c>
      <c r="B515" s="24" t="s">
        <v>1067</v>
      </c>
      <c r="C515" s="26" t="str">
        <f t="shared" si="112"/>
        <v>41</v>
      </c>
      <c r="D515" s="27" t="s">
        <v>1065</v>
      </c>
      <c r="E515" s="26" t="str">
        <f t="shared" si="118"/>
        <v>1</v>
      </c>
      <c r="F515" s="27" t="str">
        <f t="shared" si="115"/>
        <v>PARA EROGACIONES CORRIENTES</v>
      </c>
      <c r="G515" s="26" t="str">
        <f t="shared" si="119"/>
        <v>0</v>
      </c>
      <c r="H515" s="27" t="str">
        <f t="shared" si="122"/>
        <v/>
      </c>
      <c r="I515" s="27" t="str">
        <f t="shared" si="120"/>
        <v>000</v>
      </c>
      <c r="J515" s="27"/>
      <c r="K515" s="30" t="s">
        <v>1068</v>
      </c>
      <c r="L515" s="28" t="str">
        <f t="shared" si="117"/>
        <v>41.1.0.000</v>
      </c>
      <c r="M515" s="29" t="s">
        <v>1067</v>
      </c>
      <c r="N515" s="22">
        <f t="shared" si="131"/>
        <v>10</v>
      </c>
    </row>
    <row r="516" spans="1:14" ht="15.75">
      <c r="A516" s="23" t="str">
        <f t="shared" si="114"/>
        <v>41.1.1.000</v>
      </c>
      <c r="B516" s="24" t="s">
        <v>1069</v>
      </c>
      <c r="C516" s="26" t="str">
        <f t="shared" si="112"/>
        <v>41</v>
      </c>
      <c r="D516" s="27" t="s">
        <v>1065</v>
      </c>
      <c r="E516" s="26" t="str">
        <f t="shared" si="118"/>
        <v>1</v>
      </c>
      <c r="F516" s="27" t="str">
        <f t="shared" si="115"/>
        <v>PARA EROGACIONES CORRIENTES</v>
      </c>
      <c r="G516" s="26" t="str">
        <f t="shared" si="119"/>
        <v>1</v>
      </c>
      <c r="H516" s="27" t="str">
        <f t="shared" si="122"/>
        <v>Contribuciones de la administración central</v>
      </c>
      <c r="I516" s="27" t="str">
        <f t="shared" si="120"/>
        <v>000</v>
      </c>
      <c r="J516" s="27" t="str">
        <f t="shared" ref="J516:J521" si="134">IF(I516="000","",MID($K516,12,60))</f>
        <v/>
      </c>
      <c r="K516" s="31" t="s">
        <v>1070</v>
      </c>
      <c r="L516" s="28" t="str">
        <f t="shared" si="117"/>
        <v>41.1.1.000</v>
      </c>
      <c r="M516" s="29" t="s">
        <v>1069</v>
      </c>
      <c r="N516" s="22">
        <f t="shared" si="131"/>
        <v>10</v>
      </c>
    </row>
    <row r="517" spans="1:14" ht="15.75">
      <c r="A517" s="23" t="str">
        <f t="shared" si="114"/>
        <v>41.1.1.001</v>
      </c>
      <c r="B517" s="24" t="s">
        <v>1071</v>
      </c>
      <c r="C517" s="26" t="str">
        <f t="shared" si="112"/>
        <v>41</v>
      </c>
      <c r="D517" s="27" t="s">
        <v>1065</v>
      </c>
      <c r="E517" s="26" t="str">
        <f t="shared" si="118"/>
        <v>1</v>
      </c>
      <c r="F517" s="27" t="str">
        <f t="shared" si="115"/>
        <v>PARA EROGACIONES CORRIENTES</v>
      </c>
      <c r="G517" s="26" t="str">
        <f t="shared" si="119"/>
        <v>1</v>
      </c>
      <c r="H517" s="27" t="str">
        <f t="shared" si="122"/>
        <v>Contribuciones de la administración central</v>
      </c>
      <c r="I517" s="27" t="str">
        <f t="shared" si="120"/>
        <v>001</v>
      </c>
      <c r="J517" s="27" t="str">
        <f t="shared" si="134"/>
        <v xml:space="preserve">Contribuciones figurativas de la administración central </v>
      </c>
      <c r="K517" s="30" t="s">
        <v>1072</v>
      </c>
      <c r="L517" s="28" t="str">
        <f t="shared" si="117"/>
        <v>41.1.1.001</v>
      </c>
      <c r="M517" s="29" t="s">
        <v>1071</v>
      </c>
      <c r="N517" s="22">
        <f t="shared" si="131"/>
        <v>10</v>
      </c>
    </row>
    <row r="518" spans="1:14" ht="15.75">
      <c r="A518" s="23" t="str">
        <f t="shared" si="114"/>
        <v>41.1.2.000</v>
      </c>
      <c r="B518" s="24" t="s">
        <v>1073</v>
      </c>
      <c r="C518" s="26" t="str">
        <f t="shared" si="112"/>
        <v>41</v>
      </c>
      <c r="D518" s="27" t="s">
        <v>1065</v>
      </c>
      <c r="E518" s="26" t="str">
        <f t="shared" si="118"/>
        <v>1</v>
      </c>
      <c r="F518" s="27" t="str">
        <f t="shared" si="115"/>
        <v>PARA EROGACIONES CORRIENTES</v>
      </c>
      <c r="G518" s="26" t="str">
        <f t="shared" si="119"/>
        <v>2</v>
      </c>
      <c r="H518" s="27" t="str">
        <f t="shared" si="122"/>
        <v>Contribuciones de instituciones descentralizadas</v>
      </c>
      <c r="I518" s="27" t="str">
        <f t="shared" si="120"/>
        <v>000</v>
      </c>
      <c r="J518" s="27" t="str">
        <f t="shared" si="134"/>
        <v/>
      </c>
      <c r="K518" s="31" t="s">
        <v>1074</v>
      </c>
      <c r="L518" s="28" t="str">
        <f t="shared" si="117"/>
        <v>41.1.2.000</v>
      </c>
      <c r="M518" s="29" t="s">
        <v>1073</v>
      </c>
      <c r="N518" s="22">
        <f t="shared" si="131"/>
        <v>10</v>
      </c>
    </row>
    <row r="519" spans="1:14" ht="15.75">
      <c r="A519" s="23" t="str">
        <f t="shared" si="114"/>
        <v>41.1.2.001</v>
      </c>
      <c r="B519" s="24" t="s">
        <v>1075</v>
      </c>
      <c r="C519" s="26" t="str">
        <f t="shared" si="112"/>
        <v>41</v>
      </c>
      <c r="D519" s="27" t="s">
        <v>1065</v>
      </c>
      <c r="E519" s="26" t="str">
        <f t="shared" si="118"/>
        <v>1</v>
      </c>
      <c r="F519" s="27" t="str">
        <f t="shared" si="115"/>
        <v>PARA EROGACIONES CORRIENTES</v>
      </c>
      <c r="G519" s="26" t="str">
        <f t="shared" si="119"/>
        <v>2</v>
      </c>
      <c r="H519" s="27" t="str">
        <f t="shared" si="122"/>
        <v>Contribuciones de instituciones descentralizadas</v>
      </c>
      <c r="I519" s="27" t="str">
        <f t="shared" si="120"/>
        <v>001</v>
      </c>
      <c r="J519" s="27" t="str">
        <f t="shared" si="134"/>
        <v>Contribuciones figurativas instituciones descentralizadas</v>
      </c>
      <c r="K519" s="30" t="s">
        <v>1076</v>
      </c>
      <c r="L519" s="28" t="str">
        <f t="shared" si="117"/>
        <v>41.1.2.001</v>
      </c>
      <c r="M519" s="29" t="s">
        <v>1075</v>
      </c>
      <c r="N519" s="22">
        <f t="shared" si="131"/>
        <v>10</v>
      </c>
    </row>
    <row r="520" spans="1:14" ht="15.75">
      <c r="A520" s="23" t="str">
        <f t="shared" si="114"/>
        <v>41.1.3.000</v>
      </c>
      <c r="B520" s="24" t="s">
        <v>1077</v>
      </c>
      <c r="C520" s="26" t="str">
        <f t="shared" ref="C520:C535" si="135">+LEFT(K520,2)</f>
        <v>41</v>
      </c>
      <c r="D520" s="27" t="s">
        <v>1065</v>
      </c>
      <c r="E520" s="26" t="str">
        <f t="shared" si="118"/>
        <v>1</v>
      </c>
      <c r="F520" s="27" t="str">
        <f t="shared" si="115"/>
        <v>PARA EROGACIONES CORRIENTES</v>
      </c>
      <c r="G520" s="26" t="str">
        <f t="shared" si="119"/>
        <v>3</v>
      </c>
      <c r="H520" s="27" t="str">
        <f t="shared" si="122"/>
        <v>Contribuciones de instituciones de seguridad social</v>
      </c>
      <c r="I520" s="27" t="str">
        <f t="shared" si="120"/>
        <v>000</v>
      </c>
      <c r="J520" s="27" t="str">
        <f t="shared" si="134"/>
        <v/>
      </c>
      <c r="K520" s="31" t="s">
        <v>1078</v>
      </c>
      <c r="L520" s="28" t="str">
        <f t="shared" si="117"/>
        <v>41.1.3.000</v>
      </c>
      <c r="M520" s="29" t="s">
        <v>1077</v>
      </c>
      <c r="N520" s="22">
        <f t="shared" si="131"/>
        <v>10</v>
      </c>
    </row>
    <row r="521" spans="1:14" ht="15.75">
      <c r="A521" s="23" t="str">
        <f t="shared" si="114"/>
        <v>41.1.3.001</v>
      </c>
      <c r="B521" s="24" t="s">
        <v>1079</v>
      </c>
      <c r="C521" s="26" t="str">
        <f t="shared" si="135"/>
        <v>41</v>
      </c>
      <c r="D521" s="27" t="s">
        <v>1065</v>
      </c>
      <c r="E521" s="26" t="str">
        <f t="shared" si="118"/>
        <v>1</v>
      </c>
      <c r="F521" s="27" t="str">
        <f t="shared" si="115"/>
        <v>PARA EROGACIONES CORRIENTES</v>
      </c>
      <c r="G521" s="26" t="str">
        <f t="shared" si="119"/>
        <v>3</v>
      </c>
      <c r="H521" s="27" t="str">
        <f t="shared" si="122"/>
        <v>Contribuciones de instituciones de seguridad social</v>
      </c>
      <c r="I521" s="27" t="str">
        <f t="shared" si="120"/>
        <v>001</v>
      </c>
      <c r="J521" s="27" t="str">
        <f t="shared" si="134"/>
        <v>Contribuciones figurativas instituciones de seguridad social</v>
      </c>
      <c r="K521" s="30" t="s">
        <v>1080</v>
      </c>
      <c r="L521" s="28" t="str">
        <f t="shared" si="117"/>
        <v>41.1.3.001</v>
      </c>
      <c r="M521" s="29" t="s">
        <v>1079</v>
      </c>
      <c r="N521" s="22">
        <f t="shared" si="131"/>
        <v>10</v>
      </c>
    </row>
    <row r="522" spans="1:14" ht="15.75">
      <c r="A522" s="23" t="str">
        <f t="shared" si="114"/>
        <v>41.2.0.000</v>
      </c>
      <c r="B522" s="24" t="s">
        <v>1081</v>
      </c>
      <c r="C522" s="26" t="str">
        <f t="shared" si="135"/>
        <v>41</v>
      </c>
      <c r="D522" s="27" t="s">
        <v>1065</v>
      </c>
      <c r="E522" s="26" t="str">
        <f t="shared" si="118"/>
        <v>2</v>
      </c>
      <c r="F522" s="27" t="str">
        <f t="shared" si="115"/>
        <v>PARA EROGACIONES DE CAPITAL</v>
      </c>
      <c r="G522" s="26" t="str">
        <f t="shared" si="119"/>
        <v>0</v>
      </c>
      <c r="H522" s="27" t="str">
        <f t="shared" si="122"/>
        <v/>
      </c>
      <c r="I522" s="27" t="str">
        <f t="shared" si="120"/>
        <v>000</v>
      </c>
      <c r="J522" s="27"/>
      <c r="K522" s="30" t="s">
        <v>1082</v>
      </c>
      <c r="L522" s="28" t="str">
        <f t="shared" si="117"/>
        <v>41.2.0.000</v>
      </c>
      <c r="M522" s="29" t="s">
        <v>1081</v>
      </c>
      <c r="N522" s="22">
        <f t="shared" si="131"/>
        <v>10</v>
      </c>
    </row>
    <row r="523" spans="1:14" ht="15.75">
      <c r="A523" s="23" t="str">
        <f t="shared" ref="A523:A535" si="136">+CONCATENATE(C523,".",E523,".",G523,".",I523)</f>
        <v>41.2.1.000</v>
      </c>
      <c r="B523" s="24" t="s">
        <v>1069</v>
      </c>
      <c r="C523" s="26" t="str">
        <f t="shared" si="135"/>
        <v>41</v>
      </c>
      <c r="D523" s="27" t="s">
        <v>1065</v>
      </c>
      <c r="E523" s="26" t="str">
        <f t="shared" si="118"/>
        <v>2</v>
      </c>
      <c r="F523" s="27" t="str">
        <f t="shared" si="115"/>
        <v>PARA EROGACIONES DE CAPITAL</v>
      </c>
      <c r="G523" s="26" t="str">
        <f t="shared" si="119"/>
        <v>1</v>
      </c>
      <c r="H523" s="27" t="str">
        <f t="shared" si="122"/>
        <v>Contribuciones de la administración central</v>
      </c>
      <c r="I523" s="27" t="str">
        <f t="shared" si="120"/>
        <v>000</v>
      </c>
      <c r="J523" s="27" t="str">
        <f t="shared" ref="J523:J528" si="137">IF(I523="000","",MID($K523,12,60))</f>
        <v/>
      </c>
      <c r="K523" s="31" t="s">
        <v>1083</v>
      </c>
      <c r="L523" s="28" t="str">
        <f t="shared" si="117"/>
        <v>41.2.1.000</v>
      </c>
      <c r="M523" s="29" t="s">
        <v>1069</v>
      </c>
      <c r="N523" s="22">
        <f t="shared" si="131"/>
        <v>10</v>
      </c>
    </row>
    <row r="524" spans="1:14" ht="15.75">
      <c r="A524" s="23" t="str">
        <f t="shared" si="136"/>
        <v>41.2.1.001</v>
      </c>
      <c r="B524" s="24" t="s">
        <v>1071</v>
      </c>
      <c r="C524" s="26" t="str">
        <f t="shared" si="135"/>
        <v>41</v>
      </c>
      <c r="D524" s="27" t="s">
        <v>1065</v>
      </c>
      <c r="E524" s="26" t="str">
        <f t="shared" si="118"/>
        <v>2</v>
      </c>
      <c r="F524" s="27" t="str">
        <f t="shared" ref="F524:F535" si="138">IF(E524="0","",IF(E524=E523,F523,MID($K524,12,60)))</f>
        <v>PARA EROGACIONES DE CAPITAL</v>
      </c>
      <c r="G524" s="26" t="str">
        <f t="shared" si="119"/>
        <v>1</v>
      </c>
      <c r="H524" s="27" t="str">
        <f t="shared" si="122"/>
        <v>Contribuciones de la administración central</v>
      </c>
      <c r="I524" s="27" t="str">
        <f t="shared" si="120"/>
        <v>001</v>
      </c>
      <c r="J524" s="27" t="str">
        <f t="shared" si="137"/>
        <v xml:space="preserve">Contribuciones figurativas de la administración central </v>
      </c>
      <c r="K524" s="30" t="s">
        <v>1084</v>
      </c>
      <c r="L524" s="28" t="str">
        <f t="shared" si="117"/>
        <v>41.2.1.001</v>
      </c>
      <c r="M524" s="29" t="s">
        <v>1071</v>
      </c>
      <c r="N524" s="22">
        <f t="shared" si="131"/>
        <v>10</v>
      </c>
    </row>
    <row r="525" spans="1:14" ht="15.75">
      <c r="A525" s="23" t="str">
        <f t="shared" si="136"/>
        <v>41.2.2.000</v>
      </c>
      <c r="B525" s="24" t="s">
        <v>1073</v>
      </c>
      <c r="C525" s="26" t="str">
        <f t="shared" si="135"/>
        <v>41</v>
      </c>
      <c r="D525" s="27" t="s">
        <v>1065</v>
      </c>
      <c r="E525" s="26" t="str">
        <f t="shared" si="118"/>
        <v>2</v>
      </c>
      <c r="F525" s="27" t="str">
        <f t="shared" si="138"/>
        <v>PARA EROGACIONES DE CAPITAL</v>
      </c>
      <c r="G525" s="26" t="str">
        <f t="shared" si="119"/>
        <v>2</v>
      </c>
      <c r="H525" s="27" t="str">
        <f t="shared" si="122"/>
        <v>Contribuciones de instituciones descentralizadas</v>
      </c>
      <c r="I525" s="27" t="str">
        <f t="shared" si="120"/>
        <v>000</v>
      </c>
      <c r="J525" s="27" t="str">
        <f t="shared" si="137"/>
        <v/>
      </c>
      <c r="K525" s="31" t="s">
        <v>1085</v>
      </c>
      <c r="L525" s="28" t="str">
        <f t="shared" si="117"/>
        <v>41.2.2.000</v>
      </c>
      <c r="M525" s="29" t="s">
        <v>1073</v>
      </c>
      <c r="N525" s="22">
        <f t="shared" si="131"/>
        <v>10</v>
      </c>
    </row>
    <row r="526" spans="1:14" ht="15.75">
      <c r="A526" s="23" t="str">
        <f t="shared" si="136"/>
        <v>41.2.2.001</v>
      </c>
      <c r="B526" s="24" t="s">
        <v>1075</v>
      </c>
      <c r="C526" s="26" t="str">
        <f t="shared" si="135"/>
        <v>41</v>
      </c>
      <c r="D526" s="27" t="s">
        <v>1065</v>
      </c>
      <c r="E526" s="26" t="str">
        <f t="shared" si="118"/>
        <v>2</v>
      </c>
      <c r="F526" s="27" t="str">
        <f t="shared" si="138"/>
        <v>PARA EROGACIONES DE CAPITAL</v>
      </c>
      <c r="G526" s="26" t="str">
        <f t="shared" si="119"/>
        <v>2</v>
      </c>
      <c r="H526" s="27" t="str">
        <f t="shared" si="122"/>
        <v>Contribuciones de instituciones descentralizadas</v>
      </c>
      <c r="I526" s="27" t="str">
        <f t="shared" si="120"/>
        <v>001</v>
      </c>
      <c r="J526" s="27" t="str">
        <f t="shared" si="137"/>
        <v>Contribuciones figurativas instituciones descentralizadas</v>
      </c>
      <c r="K526" s="30" t="s">
        <v>1086</v>
      </c>
      <c r="L526" s="28" t="str">
        <f t="shared" ref="L526:L535" si="139">+CONCATENATE(C526,".",E526,".",G526,".",I526)</f>
        <v>41.2.2.001</v>
      </c>
      <c r="M526" s="29" t="s">
        <v>1075</v>
      </c>
      <c r="N526" s="22">
        <f t="shared" si="131"/>
        <v>10</v>
      </c>
    </row>
    <row r="527" spans="1:14" ht="15.75">
      <c r="A527" s="23" t="str">
        <f t="shared" si="136"/>
        <v>41.2.3.000</v>
      </c>
      <c r="B527" s="24" t="s">
        <v>1077</v>
      </c>
      <c r="C527" s="26" t="str">
        <f t="shared" si="135"/>
        <v>41</v>
      </c>
      <c r="D527" s="27" t="s">
        <v>1065</v>
      </c>
      <c r="E527" s="26" t="str">
        <f t="shared" ref="E527:E535" si="140">+MID(K527,4,1)</f>
        <v>2</v>
      </c>
      <c r="F527" s="27" t="str">
        <f t="shared" si="138"/>
        <v>PARA EROGACIONES DE CAPITAL</v>
      </c>
      <c r="G527" s="26" t="str">
        <f t="shared" ref="G527:G535" si="141">+MID(K527,6,1)</f>
        <v>3</v>
      </c>
      <c r="H527" s="27" t="str">
        <f t="shared" si="122"/>
        <v>Contribuciones de instituciones de seguridad social</v>
      </c>
      <c r="I527" s="27" t="str">
        <f t="shared" ref="I527:I535" si="142">+MID($K527,8,3)</f>
        <v>000</v>
      </c>
      <c r="J527" s="27" t="str">
        <f t="shared" si="137"/>
        <v/>
      </c>
      <c r="K527" s="31" t="s">
        <v>1087</v>
      </c>
      <c r="L527" s="28" t="str">
        <f t="shared" si="139"/>
        <v>41.2.3.000</v>
      </c>
      <c r="M527" s="29" t="s">
        <v>1077</v>
      </c>
      <c r="N527" s="22">
        <f t="shared" si="131"/>
        <v>10</v>
      </c>
    </row>
    <row r="528" spans="1:14" ht="15.75">
      <c r="A528" s="23" t="str">
        <f t="shared" si="136"/>
        <v>41.2.3.001</v>
      </c>
      <c r="B528" s="24" t="s">
        <v>1079</v>
      </c>
      <c r="C528" s="26" t="str">
        <f t="shared" si="135"/>
        <v>41</v>
      </c>
      <c r="D528" s="27" t="s">
        <v>1065</v>
      </c>
      <c r="E528" s="26" t="str">
        <f t="shared" si="140"/>
        <v>2</v>
      </c>
      <c r="F528" s="27" t="str">
        <f t="shared" si="138"/>
        <v>PARA EROGACIONES DE CAPITAL</v>
      </c>
      <c r="G528" s="26" t="str">
        <f t="shared" si="141"/>
        <v>3</v>
      </c>
      <c r="H528" s="27" t="str">
        <f t="shared" si="122"/>
        <v>Contribuciones de instituciones de seguridad social</v>
      </c>
      <c r="I528" s="27" t="str">
        <f t="shared" si="142"/>
        <v>001</v>
      </c>
      <c r="J528" s="27" t="str">
        <f t="shared" si="137"/>
        <v>Contribuciones figurativas instituciones de seguridad social</v>
      </c>
      <c r="K528" s="30" t="s">
        <v>1088</v>
      </c>
      <c r="L528" s="28" t="str">
        <f t="shared" si="139"/>
        <v>41.2.3.001</v>
      </c>
      <c r="M528" s="29" t="s">
        <v>1079</v>
      </c>
      <c r="N528" s="22">
        <f t="shared" si="131"/>
        <v>10</v>
      </c>
    </row>
    <row r="529" spans="1:14" ht="15.75">
      <c r="A529" s="23" t="str">
        <f t="shared" si="136"/>
        <v>41.3.0.000</v>
      </c>
      <c r="B529" s="24" t="s">
        <v>1089</v>
      </c>
      <c r="C529" s="26" t="str">
        <f t="shared" si="135"/>
        <v>41</v>
      </c>
      <c r="D529" s="27" t="s">
        <v>1065</v>
      </c>
      <c r="E529" s="26" t="str">
        <f t="shared" si="140"/>
        <v>3</v>
      </c>
      <c r="F529" s="27" t="str">
        <f t="shared" si="138"/>
        <v>PARA APLICACIONES FINANCIERAS</v>
      </c>
      <c r="G529" s="26" t="str">
        <f t="shared" si="141"/>
        <v>0</v>
      </c>
      <c r="H529" s="27" t="str">
        <f t="shared" si="122"/>
        <v/>
      </c>
      <c r="I529" s="27" t="str">
        <f t="shared" si="142"/>
        <v>000</v>
      </c>
      <c r="J529" s="27"/>
      <c r="K529" s="30" t="s">
        <v>1090</v>
      </c>
      <c r="L529" s="28" t="str">
        <f t="shared" si="139"/>
        <v>41.3.0.000</v>
      </c>
      <c r="M529" s="29" t="s">
        <v>1089</v>
      </c>
      <c r="N529" s="22">
        <f t="shared" si="131"/>
        <v>10</v>
      </c>
    </row>
    <row r="530" spans="1:14" ht="15.75">
      <c r="A530" s="23" t="str">
        <f t="shared" si="136"/>
        <v>41.3.1.000</v>
      </c>
      <c r="B530" s="24" t="s">
        <v>1069</v>
      </c>
      <c r="C530" s="26" t="str">
        <f t="shared" si="135"/>
        <v>41</v>
      </c>
      <c r="D530" s="27" t="s">
        <v>1065</v>
      </c>
      <c r="E530" s="26" t="str">
        <f t="shared" si="140"/>
        <v>3</v>
      </c>
      <c r="F530" s="27" t="str">
        <f t="shared" si="138"/>
        <v>PARA APLICACIONES FINANCIERAS</v>
      </c>
      <c r="G530" s="26" t="str">
        <f t="shared" si="141"/>
        <v>1</v>
      </c>
      <c r="H530" s="27" t="str">
        <f t="shared" ref="H530:H535" si="143">IF(G530="0","",IF(G530=G529,H529,MID($K530,12,60)))</f>
        <v>Contribuciones de la administración central</v>
      </c>
      <c r="I530" s="27" t="str">
        <f t="shared" si="142"/>
        <v>000</v>
      </c>
      <c r="J530" s="27" t="str">
        <f t="shared" ref="J530:J535" si="144">IF(I530="000","",MID($K530,12,60))</f>
        <v/>
      </c>
      <c r="K530" s="31" t="s">
        <v>1091</v>
      </c>
      <c r="L530" s="28" t="str">
        <f t="shared" si="139"/>
        <v>41.3.1.000</v>
      </c>
      <c r="M530" s="29" t="s">
        <v>1069</v>
      </c>
      <c r="N530" s="22">
        <f t="shared" si="131"/>
        <v>10</v>
      </c>
    </row>
    <row r="531" spans="1:14" ht="15.75">
      <c r="A531" s="23" t="str">
        <f t="shared" si="136"/>
        <v>41.3.1.001</v>
      </c>
      <c r="B531" s="24" t="s">
        <v>1071</v>
      </c>
      <c r="C531" s="26" t="str">
        <f t="shared" si="135"/>
        <v>41</v>
      </c>
      <c r="D531" s="27" t="s">
        <v>1065</v>
      </c>
      <c r="E531" s="26" t="str">
        <f t="shared" si="140"/>
        <v>3</v>
      </c>
      <c r="F531" s="27" t="str">
        <f t="shared" si="138"/>
        <v>PARA APLICACIONES FINANCIERAS</v>
      </c>
      <c r="G531" s="26" t="str">
        <f t="shared" si="141"/>
        <v>1</v>
      </c>
      <c r="H531" s="27" t="str">
        <f t="shared" si="143"/>
        <v>Contribuciones de la administración central</v>
      </c>
      <c r="I531" s="27" t="str">
        <f t="shared" si="142"/>
        <v>001</v>
      </c>
      <c r="J531" s="27" t="str">
        <f t="shared" si="144"/>
        <v xml:space="preserve">Contribuciones figurativas de la administración central </v>
      </c>
      <c r="K531" s="30" t="s">
        <v>1092</v>
      </c>
      <c r="L531" s="28" t="str">
        <f t="shared" si="139"/>
        <v>41.3.1.001</v>
      </c>
      <c r="M531" s="29" t="s">
        <v>1071</v>
      </c>
      <c r="N531" s="22">
        <f t="shared" si="131"/>
        <v>10</v>
      </c>
    </row>
    <row r="532" spans="1:14" ht="15.75">
      <c r="A532" s="23" t="str">
        <f t="shared" si="136"/>
        <v>41.3.2.000</v>
      </c>
      <c r="B532" s="24" t="s">
        <v>1073</v>
      </c>
      <c r="C532" s="26" t="str">
        <f t="shared" si="135"/>
        <v>41</v>
      </c>
      <c r="D532" s="27" t="s">
        <v>1065</v>
      </c>
      <c r="E532" s="26" t="str">
        <f t="shared" si="140"/>
        <v>3</v>
      </c>
      <c r="F532" s="27" t="str">
        <f t="shared" si="138"/>
        <v>PARA APLICACIONES FINANCIERAS</v>
      </c>
      <c r="G532" s="26" t="str">
        <f t="shared" si="141"/>
        <v>2</v>
      </c>
      <c r="H532" s="27" t="str">
        <f t="shared" si="143"/>
        <v>Contribuciones de instituciones descentralizadas</v>
      </c>
      <c r="I532" s="27" t="str">
        <f t="shared" si="142"/>
        <v>000</v>
      </c>
      <c r="J532" s="27" t="str">
        <f t="shared" si="144"/>
        <v/>
      </c>
      <c r="K532" s="31" t="s">
        <v>1093</v>
      </c>
      <c r="L532" s="28" t="str">
        <f t="shared" si="139"/>
        <v>41.3.2.000</v>
      </c>
      <c r="M532" s="29" t="s">
        <v>1073</v>
      </c>
      <c r="N532" s="22">
        <f t="shared" si="131"/>
        <v>10</v>
      </c>
    </row>
    <row r="533" spans="1:14" ht="15.75">
      <c r="A533" s="23" t="str">
        <f t="shared" si="136"/>
        <v>41.3.2.001</v>
      </c>
      <c r="B533" s="24" t="s">
        <v>1075</v>
      </c>
      <c r="C533" s="26" t="str">
        <f t="shared" si="135"/>
        <v>41</v>
      </c>
      <c r="D533" s="27" t="s">
        <v>1065</v>
      </c>
      <c r="E533" s="26" t="str">
        <f t="shared" si="140"/>
        <v>3</v>
      </c>
      <c r="F533" s="27" t="str">
        <f t="shared" si="138"/>
        <v>PARA APLICACIONES FINANCIERAS</v>
      </c>
      <c r="G533" s="26" t="str">
        <f t="shared" si="141"/>
        <v>2</v>
      </c>
      <c r="H533" s="27" t="str">
        <f t="shared" si="143"/>
        <v>Contribuciones de instituciones descentralizadas</v>
      </c>
      <c r="I533" s="27" t="str">
        <f t="shared" si="142"/>
        <v>001</v>
      </c>
      <c r="J533" s="27" t="str">
        <f t="shared" si="144"/>
        <v>Contribuciones figurativas instituciones descentralizadas</v>
      </c>
      <c r="K533" s="30" t="s">
        <v>1094</v>
      </c>
      <c r="L533" s="28" t="str">
        <f t="shared" si="139"/>
        <v>41.3.2.001</v>
      </c>
      <c r="M533" s="29" t="s">
        <v>1075</v>
      </c>
      <c r="N533" s="22">
        <f t="shared" si="131"/>
        <v>10</v>
      </c>
    </row>
    <row r="534" spans="1:14" ht="15.75">
      <c r="A534" s="23" t="str">
        <f t="shared" si="136"/>
        <v>41.3.3.000</v>
      </c>
      <c r="B534" s="24" t="s">
        <v>1077</v>
      </c>
      <c r="C534" s="26" t="str">
        <f t="shared" si="135"/>
        <v>41</v>
      </c>
      <c r="D534" s="27" t="s">
        <v>1065</v>
      </c>
      <c r="E534" s="26" t="str">
        <f t="shared" si="140"/>
        <v>3</v>
      </c>
      <c r="F534" s="27" t="str">
        <f t="shared" si="138"/>
        <v>PARA APLICACIONES FINANCIERAS</v>
      </c>
      <c r="G534" s="26" t="str">
        <f t="shared" si="141"/>
        <v>3</v>
      </c>
      <c r="H534" s="27" t="str">
        <f t="shared" si="143"/>
        <v>Contribuciones de instituciones de seguridad social</v>
      </c>
      <c r="I534" s="27" t="str">
        <f t="shared" si="142"/>
        <v>000</v>
      </c>
      <c r="J534" s="27" t="str">
        <f t="shared" si="144"/>
        <v/>
      </c>
      <c r="K534" s="31" t="s">
        <v>1095</v>
      </c>
      <c r="L534" s="28" t="str">
        <f t="shared" si="139"/>
        <v>41.3.3.000</v>
      </c>
      <c r="M534" s="29" t="s">
        <v>1077</v>
      </c>
      <c r="N534" s="22">
        <f t="shared" si="131"/>
        <v>10</v>
      </c>
    </row>
    <row r="535" spans="1:14" ht="15.75">
      <c r="A535" s="57" t="str">
        <f t="shared" si="136"/>
        <v>41.3.3.001</v>
      </c>
      <c r="B535" s="58" t="s">
        <v>1079</v>
      </c>
      <c r="C535" s="59" t="str">
        <f t="shared" si="135"/>
        <v>41</v>
      </c>
      <c r="D535" s="60" t="s">
        <v>1065</v>
      </c>
      <c r="E535" s="59" t="str">
        <f t="shared" si="140"/>
        <v>3</v>
      </c>
      <c r="F535" s="60" t="str">
        <f t="shared" si="138"/>
        <v>PARA APLICACIONES FINANCIERAS</v>
      </c>
      <c r="G535" s="59" t="str">
        <f t="shared" si="141"/>
        <v>3</v>
      </c>
      <c r="H535" s="60" t="str">
        <f t="shared" si="143"/>
        <v>Contribuciones de instituciones de seguridad social</v>
      </c>
      <c r="I535" s="60" t="str">
        <f t="shared" si="142"/>
        <v>001</v>
      </c>
      <c r="J535" s="60" t="str">
        <f t="shared" si="144"/>
        <v>Contribuciones figurativas instituciones de seguridad social</v>
      </c>
      <c r="K535" s="61" t="s">
        <v>1096</v>
      </c>
      <c r="L535" s="62" t="str">
        <f t="shared" si="139"/>
        <v>41.3.3.001</v>
      </c>
      <c r="M535" s="63" t="s">
        <v>1079</v>
      </c>
      <c r="N535" s="22">
        <f t="shared" si="131"/>
        <v>10</v>
      </c>
    </row>
  </sheetData>
  <sheetProtection sheet="1" objects="1" scenarios="1"/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4"/>
  <sheetViews>
    <sheetView workbookViewId="0">
      <selection activeCell="A2" sqref="A2:A4"/>
    </sheetView>
  </sheetViews>
  <sheetFormatPr baseColWidth="10" defaultRowHeight="15"/>
  <cols>
    <col min="2" max="2" width="6.28515625" customWidth="1"/>
    <col min="3" max="3" width="11.42578125" style="55"/>
    <col min="4" max="4" width="6.28515625" customWidth="1"/>
    <col min="5" max="5" width="18" bestFit="1" customWidth="1"/>
  </cols>
  <sheetData>
    <row r="1" spans="1:5" ht="45">
      <c r="A1" t="s">
        <v>1109</v>
      </c>
      <c r="B1" s="51" t="s">
        <v>1097</v>
      </c>
      <c r="C1" s="51" t="s">
        <v>1098</v>
      </c>
      <c r="D1" s="51" t="s">
        <v>1099</v>
      </c>
      <c r="E1" s="51" t="s">
        <v>1100</v>
      </c>
    </row>
    <row r="2" spans="1:5">
      <c r="A2" t="str">
        <f>+CONCATENATE(B2,".",D2)</f>
        <v>1.1</v>
      </c>
      <c r="B2" s="52">
        <v>1</v>
      </c>
      <c r="C2" s="53" t="s">
        <v>1101</v>
      </c>
      <c r="D2" s="56">
        <v>1</v>
      </c>
      <c r="E2" s="54" t="s">
        <v>1102</v>
      </c>
    </row>
    <row r="3" spans="1:5">
      <c r="A3" t="str">
        <f t="shared" ref="A3:A4" si="0">+CONCATENATE(B3,".",D3)</f>
        <v>1.2</v>
      </c>
      <c r="B3" s="52">
        <v>1</v>
      </c>
      <c r="C3" s="53" t="s">
        <v>1101</v>
      </c>
      <c r="D3" s="52">
        <v>2</v>
      </c>
      <c r="E3" s="54" t="s">
        <v>1104</v>
      </c>
    </row>
    <row r="4" spans="1:5">
      <c r="A4" t="str">
        <f t="shared" si="0"/>
        <v>1.3</v>
      </c>
      <c r="B4" s="52">
        <v>1</v>
      </c>
      <c r="C4" s="53" t="s">
        <v>1101</v>
      </c>
      <c r="D4" s="52">
        <v>3</v>
      </c>
      <c r="E4" s="54" t="s">
        <v>1105</v>
      </c>
    </row>
    <row r="5" spans="1:5">
      <c r="C5"/>
    </row>
    <row r="6" spans="1:5">
      <c r="C6"/>
    </row>
    <row r="7" spans="1:5">
      <c r="C7"/>
    </row>
    <row r="8" spans="1:5">
      <c r="C8"/>
    </row>
    <row r="9" spans="1:5">
      <c r="C9"/>
    </row>
    <row r="10" spans="1:5">
      <c r="C10"/>
    </row>
    <row r="11" spans="1:5">
      <c r="C11"/>
    </row>
    <row r="12" spans="1:5">
      <c r="C12"/>
    </row>
    <row r="13" spans="1:5">
      <c r="C13"/>
    </row>
    <row r="14" spans="1:5">
      <c r="C14"/>
    </row>
    <row r="15" spans="1:5">
      <c r="C15"/>
    </row>
    <row r="16" spans="1:5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7">
      <c r="C33"/>
    </row>
    <row r="34" spans="3:7">
      <c r="C34"/>
    </row>
    <row r="35" spans="3:7">
      <c r="C35"/>
    </row>
    <row r="36" spans="3:7">
      <c r="C36"/>
    </row>
    <row r="37" spans="3:7">
      <c r="C37"/>
    </row>
    <row r="38" spans="3:7">
      <c r="C38"/>
    </row>
    <row r="39" spans="3:7">
      <c r="C39"/>
    </row>
    <row r="40" spans="3:7">
      <c r="C40"/>
    </row>
    <row r="41" spans="3:7">
      <c r="C41"/>
    </row>
    <row r="42" spans="3:7">
      <c r="C42"/>
    </row>
    <row r="43" spans="3:7">
      <c r="C43"/>
    </row>
    <row r="44" spans="3:7">
      <c r="C44"/>
      <c r="G44" s="54" t="s">
        <v>1103</v>
      </c>
    </row>
    <row r="45" spans="3:7">
      <c r="C45"/>
    </row>
    <row r="46" spans="3:7">
      <c r="C46"/>
    </row>
    <row r="47" spans="3:7">
      <c r="C47"/>
    </row>
    <row r="48" spans="3:7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/>
    </row>
    <row r="220" spans="3:3">
      <c r="C220"/>
    </row>
    <row r="221" spans="3:3">
      <c r="C221"/>
    </row>
    <row r="222" spans="3:3">
      <c r="C222"/>
    </row>
    <row r="223" spans="3:3">
      <c r="C223"/>
    </row>
    <row r="224" spans="3:3">
      <c r="C224"/>
    </row>
    <row r="225" spans="3:3">
      <c r="C225"/>
    </row>
    <row r="226" spans="3:3">
      <c r="C226"/>
    </row>
    <row r="227" spans="3:3">
      <c r="C227"/>
    </row>
    <row r="228" spans="3:3">
      <c r="C228"/>
    </row>
    <row r="229" spans="3:3">
      <c r="C229"/>
    </row>
    <row r="230" spans="3:3">
      <c r="C230"/>
    </row>
    <row r="231" spans="3:3">
      <c r="C231"/>
    </row>
    <row r="232" spans="3:3">
      <c r="C232"/>
    </row>
    <row r="233" spans="3:3">
      <c r="C233"/>
    </row>
    <row r="234" spans="3:3">
      <c r="C234"/>
    </row>
    <row r="235" spans="3:3">
      <c r="C235"/>
    </row>
    <row r="236" spans="3:3">
      <c r="C236"/>
    </row>
    <row r="237" spans="3:3">
      <c r="C237"/>
    </row>
    <row r="238" spans="3:3">
      <c r="C238"/>
    </row>
    <row r="239" spans="3:3">
      <c r="C239"/>
    </row>
    <row r="240" spans="3:3">
      <c r="C240"/>
    </row>
    <row r="241" spans="3:3">
      <c r="C241"/>
    </row>
    <row r="242" spans="3:3">
      <c r="C242"/>
    </row>
    <row r="243" spans="3:3">
      <c r="C243"/>
    </row>
    <row r="244" spans="3:3">
      <c r="C244"/>
    </row>
    <row r="245" spans="3:3">
      <c r="C245"/>
    </row>
    <row r="246" spans="3:3">
      <c r="C246"/>
    </row>
    <row r="247" spans="3:3">
      <c r="C247"/>
    </row>
    <row r="248" spans="3:3">
      <c r="C248"/>
    </row>
    <row r="249" spans="3:3">
      <c r="C249"/>
    </row>
    <row r="250" spans="3:3">
      <c r="C250"/>
    </row>
    <row r="251" spans="3:3">
      <c r="C251"/>
    </row>
    <row r="252" spans="3:3">
      <c r="C252"/>
    </row>
    <row r="253" spans="3:3">
      <c r="C253"/>
    </row>
    <row r="254" spans="3:3">
      <c r="C254"/>
    </row>
    <row r="255" spans="3:3">
      <c r="C255"/>
    </row>
    <row r="256" spans="3:3">
      <c r="C256"/>
    </row>
    <row r="257" spans="3:3">
      <c r="C257"/>
    </row>
    <row r="258" spans="3:3">
      <c r="C258"/>
    </row>
    <row r="259" spans="3:3">
      <c r="C259"/>
    </row>
    <row r="260" spans="3:3">
      <c r="C260"/>
    </row>
    <row r="261" spans="3:3">
      <c r="C261"/>
    </row>
    <row r="262" spans="3:3">
      <c r="C262"/>
    </row>
    <row r="263" spans="3:3">
      <c r="C263"/>
    </row>
    <row r="264" spans="3:3">
      <c r="C264"/>
    </row>
    <row r="265" spans="3:3">
      <c r="C265"/>
    </row>
    <row r="266" spans="3:3">
      <c r="C266"/>
    </row>
    <row r="267" spans="3:3">
      <c r="C267"/>
    </row>
    <row r="268" spans="3:3">
      <c r="C268"/>
    </row>
    <row r="269" spans="3:3">
      <c r="C269"/>
    </row>
    <row r="270" spans="3:3">
      <c r="C270"/>
    </row>
    <row r="271" spans="3:3">
      <c r="C271"/>
    </row>
    <row r="272" spans="3:3">
      <c r="C272"/>
    </row>
    <row r="273" spans="3:3">
      <c r="C273"/>
    </row>
    <row r="274" spans="3:3">
      <c r="C274"/>
    </row>
    <row r="275" spans="3:3">
      <c r="C275"/>
    </row>
    <row r="276" spans="3:3">
      <c r="C276"/>
    </row>
    <row r="277" spans="3:3">
      <c r="C277"/>
    </row>
    <row r="278" spans="3:3">
      <c r="C278"/>
    </row>
    <row r="279" spans="3:3">
      <c r="C279"/>
    </row>
    <row r="280" spans="3:3">
      <c r="C280"/>
    </row>
    <row r="281" spans="3:3">
      <c r="C281"/>
    </row>
    <row r="282" spans="3:3">
      <c r="C282"/>
    </row>
    <row r="283" spans="3:3">
      <c r="C283"/>
    </row>
    <row r="284" spans="3:3">
      <c r="C284"/>
    </row>
    <row r="285" spans="3:3">
      <c r="C285"/>
    </row>
    <row r="286" spans="3:3">
      <c r="C286"/>
    </row>
    <row r="287" spans="3:3">
      <c r="C287"/>
    </row>
    <row r="288" spans="3:3">
      <c r="C288"/>
    </row>
    <row r="289" spans="3:3">
      <c r="C289"/>
    </row>
    <row r="290" spans="3:3">
      <c r="C290"/>
    </row>
    <row r="291" spans="3:3">
      <c r="C291"/>
    </row>
    <row r="292" spans="3:3">
      <c r="C292"/>
    </row>
    <row r="293" spans="3:3">
      <c r="C293"/>
    </row>
    <row r="294" spans="3:3">
      <c r="C294"/>
    </row>
    <row r="295" spans="3:3">
      <c r="C295"/>
    </row>
    <row r="296" spans="3:3">
      <c r="C296"/>
    </row>
    <row r="297" spans="3:3">
      <c r="C297"/>
    </row>
    <row r="298" spans="3:3">
      <c r="C298"/>
    </row>
    <row r="299" spans="3:3">
      <c r="C299"/>
    </row>
    <row r="300" spans="3:3">
      <c r="C300"/>
    </row>
    <row r="301" spans="3:3">
      <c r="C301"/>
    </row>
    <row r="302" spans="3:3">
      <c r="C302"/>
    </row>
    <row r="303" spans="3:3">
      <c r="C303"/>
    </row>
    <row r="304" spans="3:3">
      <c r="C304"/>
    </row>
    <row r="305" spans="3:3">
      <c r="C305"/>
    </row>
    <row r="306" spans="3:3">
      <c r="C306"/>
    </row>
    <row r="307" spans="3:3">
      <c r="C307"/>
    </row>
    <row r="308" spans="3:3">
      <c r="C308"/>
    </row>
    <row r="309" spans="3:3">
      <c r="C309"/>
    </row>
    <row r="310" spans="3:3">
      <c r="C310"/>
    </row>
    <row r="311" spans="3:3">
      <c r="C311"/>
    </row>
    <row r="312" spans="3:3">
      <c r="C312"/>
    </row>
    <row r="313" spans="3:3">
      <c r="C313"/>
    </row>
    <row r="314" spans="3:3">
      <c r="C314"/>
    </row>
    <row r="315" spans="3:3">
      <c r="C315"/>
    </row>
    <row r="316" spans="3:3">
      <c r="C316"/>
    </row>
    <row r="317" spans="3:3">
      <c r="C317"/>
    </row>
    <row r="318" spans="3:3">
      <c r="C318"/>
    </row>
    <row r="319" spans="3:3">
      <c r="C319"/>
    </row>
    <row r="320" spans="3:3">
      <c r="C320"/>
    </row>
    <row r="321" spans="3:3">
      <c r="C321"/>
    </row>
    <row r="322" spans="3:3">
      <c r="C322"/>
    </row>
    <row r="323" spans="3:3">
      <c r="C323"/>
    </row>
    <row r="324" spans="3:3">
      <c r="C324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Solicitud</vt:lpstr>
      <vt:lpstr>Datos</vt:lpstr>
      <vt:lpstr>Rubro</vt:lpstr>
      <vt:lpstr>ECONOMICO</vt:lpstr>
      <vt:lpstr>Solicitud!Área_de_impresión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crmau</dc:creator>
  <cp:lastModifiedBy>Usuario</cp:lastModifiedBy>
  <cp:lastPrinted>2020-05-31T23:02:43Z</cp:lastPrinted>
  <dcterms:created xsi:type="dcterms:W3CDTF">2020-05-17T19:56:34Z</dcterms:created>
  <dcterms:modified xsi:type="dcterms:W3CDTF">2020-08-26T17:14:13Z</dcterms:modified>
</cp:coreProperties>
</file>