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EUDA Y CRÉDITO PÚBLICO\30 - Responsabilidad Fiscal\2023\"/>
    </mc:Choice>
  </mc:AlternateContent>
  <xr:revisionPtr revIDLastSave="0" documentId="13_ncr:1_{84DCDCFD-15CA-4B2F-938F-5C906A1A1546}" xr6:coauthVersionLast="47" xr6:coauthVersionMax="47" xr10:uidLastSave="{00000000-0000-0000-0000-000000000000}"/>
  <bookViews>
    <workbookView xWindow="-120" yWindow="-120" windowWidth="29040" windowHeight="15720" xr2:uid="{758B6626-4242-492D-BF5A-68E69AA76FF5}"/>
  </bookViews>
  <sheets>
    <sheet name="PAGADO" sheetId="1" r:id="rId1"/>
    <sheet name="DEVENGADO" sheetId="2" r:id="rId2"/>
    <sheet name="STOCK A MARZO" sheetId="3" r:id="rId3"/>
    <sheet name="STOCK A JUNIO" sheetId="4" r:id="rId4"/>
    <sheet name="STOCK A SEPTIEMBRE" sheetId="5" r:id="rId5"/>
    <sheet name="STOCK A DICIEMBR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4" i="6" l="1"/>
  <c r="N94" i="6"/>
  <c r="M94" i="6"/>
  <c r="L94" i="6"/>
  <c r="K94" i="6"/>
  <c r="J94" i="6"/>
  <c r="O82" i="6"/>
  <c r="N82" i="6"/>
  <c r="M82" i="6"/>
  <c r="L82" i="6"/>
  <c r="K82" i="6"/>
  <c r="J82" i="6"/>
  <c r="I82" i="6"/>
  <c r="H82" i="6"/>
  <c r="O52" i="6"/>
  <c r="N52" i="6"/>
  <c r="M52" i="6"/>
  <c r="L52" i="6"/>
  <c r="K52" i="6"/>
  <c r="J52" i="6"/>
  <c r="I52" i="6"/>
  <c r="H52" i="6"/>
  <c r="N48" i="6"/>
  <c r="N47" i="6" s="1"/>
  <c r="N45" i="6" s="1"/>
  <c r="O47" i="6"/>
  <c r="L47" i="6"/>
  <c r="I47" i="6"/>
  <c r="O45" i="6"/>
  <c r="L45" i="6"/>
  <c r="I45" i="6"/>
  <c r="K42" i="6"/>
  <c r="O39" i="6"/>
  <c r="N39" i="6"/>
  <c r="M39" i="6"/>
  <c r="L39" i="6"/>
  <c r="L35" i="6" s="1"/>
  <c r="I39" i="6"/>
  <c r="K36" i="6"/>
  <c r="O35" i="6"/>
  <c r="N35" i="6"/>
  <c r="I35" i="6"/>
  <c r="O31" i="6"/>
  <c r="O17" i="6" s="1"/>
  <c r="O15" i="6" s="1"/>
  <c r="O88" i="6" s="1"/>
  <c r="N31" i="6"/>
  <c r="M31" i="6"/>
  <c r="L31" i="6"/>
  <c r="I31" i="6"/>
  <c r="K28" i="6"/>
  <c r="O27" i="6"/>
  <c r="N27" i="6"/>
  <c r="M27" i="6"/>
  <c r="L27" i="6"/>
  <c r="I27" i="6"/>
  <c r="K22" i="6"/>
  <c r="O19" i="6"/>
  <c r="N19" i="6"/>
  <c r="N17" i="6" s="1"/>
  <c r="N15" i="6" s="1"/>
  <c r="M19" i="6"/>
  <c r="L19" i="6"/>
  <c r="I19" i="6"/>
  <c r="I17" i="6"/>
  <c r="I15" i="6"/>
  <c r="I88" i="6" s="1"/>
  <c r="O93" i="5"/>
  <c r="N93" i="5"/>
  <c r="M93" i="5"/>
  <c r="L93" i="5"/>
  <c r="K93" i="5"/>
  <c r="J93" i="5"/>
  <c r="O81" i="5"/>
  <c r="N81" i="5"/>
  <c r="M81" i="5"/>
  <c r="L81" i="5"/>
  <c r="K81" i="5"/>
  <c r="J81" i="5"/>
  <c r="I81" i="5"/>
  <c r="H81" i="5"/>
  <c r="O51" i="5"/>
  <c r="N51" i="5"/>
  <c r="M51" i="5"/>
  <c r="L51" i="5"/>
  <c r="K51" i="5"/>
  <c r="J51" i="5"/>
  <c r="I51" i="5"/>
  <c r="H51" i="5"/>
  <c r="O46" i="5"/>
  <c r="L46" i="5"/>
  <c r="I46" i="5"/>
  <c r="I44" i="5" s="1"/>
  <c r="O44" i="5"/>
  <c r="L44" i="5"/>
  <c r="M42" i="5"/>
  <c r="J40" i="5"/>
  <c r="O38" i="5"/>
  <c r="L38" i="5"/>
  <c r="I38" i="5"/>
  <c r="H36" i="5"/>
  <c r="O34" i="5"/>
  <c r="L34" i="5"/>
  <c r="I34" i="5"/>
  <c r="I17" i="5" s="1"/>
  <c r="I15" i="5" s="1"/>
  <c r="O31" i="5"/>
  <c r="L31" i="5"/>
  <c r="I31" i="5"/>
  <c r="H28" i="5"/>
  <c r="O27" i="5"/>
  <c r="L27" i="5"/>
  <c r="I27" i="5"/>
  <c r="O19" i="5"/>
  <c r="O17" i="5" s="1"/>
  <c r="O15" i="5" s="1"/>
  <c r="O87" i="5" s="1"/>
  <c r="L19" i="5"/>
  <c r="I19" i="5"/>
  <c r="L17" i="5"/>
  <c r="L15" i="5" s="1"/>
  <c r="L87" i="5" s="1"/>
  <c r="O92" i="4"/>
  <c r="N92" i="4"/>
  <c r="M92" i="4"/>
  <c r="L92" i="4"/>
  <c r="K92" i="4"/>
  <c r="J92" i="4"/>
  <c r="O80" i="4"/>
  <c r="N80" i="4"/>
  <c r="M80" i="4"/>
  <c r="L80" i="4"/>
  <c r="K80" i="4"/>
  <c r="J80" i="4"/>
  <c r="I80" i="4"/>
  <c r="H80" i="4"/>
  <c r="O50" i="4"/>
  <c r="N50" i="4"/>
  <c r="M50" i="4"/>
  <c r="L50" i="4"/>
  <c r="K50" i="4"/>
  <c r="J50" i="4"/>
  <c r="I50" i="4"/>
  <c r="H50" i="4"/>
  <c r="O45" i="4"/>
  <c r="O43" i="4" s="1"/>
  <c r="L45" i="4"/>
  <c r="I45" i="4"/>
  <c r="L43" i="4"/>
  <c r="I43" i="4"/>
  <c r="H41" i="4"/>
  <c r="J40" i="4"/>
  <c r="O37" i="4"/>
  <c r="O33" i="4" s="1"/>
  <c r="L37" i="4"/>
  <c r="I37" i="4"/>
  <c r="L33" i="4"/>
  <c r="I33" i="4"/>
  <c r="O30" i="4"/>
  <c r="L30" i="4"/>
  <c r="I30" i="4"/>
  <c r="H28" i="4"/>
  <c r="O26" i="4"/>
  <c r="L26" i="4"/>
  <c r="I26" i="4"/>
  <c r="I17" i="4" s="1"/>
  <c r="I15" i="4" s="1"/>
  <c r="I86" i="4" s="1"/>
  <c r="N20" i="4"/>
  <c r="O19" i="4"/>
  <c r="O17" i="4" s="1"/>
  <c r="O15" i="4" s="1"/>
  <c r="L19" i="4"/>
  <c r="L17" i="4" s="1"/>
  <c r="L15" i="4" s="1"/>
  <c r="L86" i="4" s="1"/>
  <c r="I19" i="4"/>
  <c r="O92" i="3"/>
  <c r="N92" i="3"/>
  <c r="M92" i="3"/>
  <c r="L92" i="3"/>
  <c r="K92" i="3"/>
  <c r="J92" i="3"/>
  <c r="O80" i="3"/>
  <c r="N80" i="3"/>
  <c r="M80" i="3"/>
  <c r="L80" i="3"/>
  <c r="K80" i="3"/>
  <c r="J80" i="3"/>
  <c r="I80" i="3"/>
  <c r="H80" i="3"/>
  <c r="O50" i="3"/>
  <c r="N50" i="3"/>
  <c r="M50" i="3"/>
  <c r="L50" i="3"/>
  <c r="K50" i="3"/>
  <c r="J50" i="3"/>
  <c r="I50" i="3"/>
  <c r="H50" i="3"/>
  <c r="M46" i="3"/>
  <c r="M45" i="3" s="1"/>
  <c r="M43" i="3" s="1"/>
  <c r="O45" i="3"/>
  <c r="L45" i="3"/>
  <c r="I45" i="3"/>
  <c r="I43" i="3" s="1"/>
  <c r="O43" i="3"/>
  <c r="L43" i="3"/>
  <c r="H41" i="3"/>
  <c r="M38" i="3"/>
  <c r="M37" i="3" s="1"/>
  <c r="O37" i="3"/>
  <c r="L37" i="3"/>
  <c r="I37" i="3"/>
  <c r="N36" i="3"/>
  <c r="K34" i="3"/>
  <c r="O33" i="3"/>
  <c r="L33" i="3"/>
  <c r="I33" i="3"/>
  <c r="M31" i="3"/>
  <c r="M30" i="3" s="1"/>
  <c r="O30" i="3"/>
  <c r="L30" i="3"/>
  <c r="I30" i="3"/>
  <c r="N28" i="3"/>
  <c r="J27" i="3"/>
  <c r="O26" i="3"/>
  <c r="L26" i="3"/>
  <c r="I26" i="3"/>
  <c r="M21" i="3"/>
  <c r="O19" i="3"/>
  <c r="O17" i="3" s="1"/>
  <c r="O15" i="3" s="1"/>
  <c r="O86" i="3" s="1"/>
  <c r="L19" i="3"/>
  <c r="L17" i="3" s="1"/>
  <c r="L15" i="3" s="1"/>
  <c r="L86" i="3" s="1"/>
  <c r="I19" i="3"/>
  <c r="I17" i="3"/>
  <c r="I15" i="3" s="1"/>
  <c r="I86" i="3" s="1"/>
  <c r="C94" i="2"/>
  <c r="B94" i="2"/>
  <c r="M93" i="2"/>
  <c r="L93" i="2"/>
  <c r="K93" i="2"/>
  <c r="J93" i="2"/>
  <c r="I93" i="2"/>
  <c r="H93" i="2"/>
  <c r="G93" i="2"/>
  <c r="F93" i="2"/>
  <c r="E93" i="2"/>
  <c r="D93" i="2"/>
  <c r="C93" i="2"/>
  <c r="B93" i="2"/>
  <c r="M92" i="2"/>
  <c r="D92" i="2"/>
  <c r="C92" i="2"/>
  <c r="B92" i="2"/>
  <c r="R89" i="2"/>
  <c r="C89" i="2"/>
  <c r="D89" i="2" s="1"/>
  <c r="E89" i="2" s="1"/>
  <c r="R88" i="2"/>
  <c r="Q88" i="2"/>
  <c r="K47" i="5" s="1"/>
  <c r="K46" i="5" s="1"/>
  <c r="K44" i="5" s="1"/>
  <c r="P88" i="2"/>
  <c r="O88" i="2"/>
  <c r="N88" i="2"/>
  <c r="N93" i="2" s="1"/>
  <c r="R87" i="2"/>
  <c r="M48" i="6" s="1"/>
  <c r="M47" i="6" s="1"/>
  <c r="M45" i="6" s="1"/>
  <c r="Q87" i="2"/>
  <c r="J47" i="5" s="1"/>
  <c r="J46" i="5" s="1"/>
  <c r="J44" i="5" s="1"/>
  <c r="P87" i="2"/>
  <c r="O87" i="2"/>
  <c r="R86" i="2"/>
  <c r="O86" i="2"/>
  <c r="G86" i="2"/>
  <c r="F86" i="2"/>
  <c r="P86" i="2" s="1"/>
  <c r="E86" i="2"/>
  <c r="Q86" i="2" s="1"/>
  <c r="R84" i="2"/>
  <c r="Q84" i="2"/>
  <c r="R83" i="2"/>
  <c r="Q83" i="2"/>
  <c r="P83" i="2"/>
  <c r="O83" i="2"/>
  <c r="R82" i="2"/>
  <c r="Q82" i="2"/>
  <c r="Q81" i="2" s="1"/>
  <c r="P82" i="2"/>
  <c r="P81" i="2" s="1"/>
  <c r="O82" i="2"/>
  <c r="O81" i="2" s="1"/>
  <c r="N81" i="2"/>
  <c r="M81" i="2"/>
  <c r="L81" i="2"/>
  <c r="K81" i="2"/>
  <c r="J81" i="2"/>
  <c r="I81" i="2"/>
  <c r="H81" i="2"/>
  <c r="G81" i="2"/>
  <c r="F81" i="2"/>
  <c r="R81" i="2" s="1"/>
  <c r="E81" i="2"/>
  <c r="D81" i="2"/>
  <c r="C81" i="2"/>
  <c r="O79" i="2"/>
  <c r="F79" i="2"/>
  <c r="G79" i="2" s="1"/>
  <c r="H79" i="2" s="1"/>
  <c r="E79" i="2"/>
  <c r="D79" i="2"/>
  <c r="R78" i="2"/>
  <c r="K48" i="6" s="1"/>
  <c r="K47" i="6" s="1"/>
  <c r="K45" i="6" s="1"/>
  <c r="Q78" i="2"/>
  <c r="P78" i="2"/>
  <c r="K46" i="4" s="1"/>
  <c r="K45" i="4" s="1"/>
  <c r="K43" i="4" s="1"/>
  <c r="O78" i="2"/>
  <c r="K46" i="3" s="1"/>
  <c r="K45" i="3" s="1"/>
  <c r="K43" i="3" s="1"/>
  <c r="R77" i="2"/>
  <c r="J48" i="6" s="1"/>
  <c r="J47" i="6" s="1"/>
  <c r="J45" i="6" s="1"/>
  <c r="Q77" i="2"/>
  <c r="P77" i="2"/>
  <c r="J46" i="4" s="1"/>
  <c r="J45" i="4" s="1"/>
  <c r="J43" i="4" s="1"/>
  <c r="O77" i="2"/>
  <c r="J46" i="3" s="1"/>
  <c r="J45" i="3" s="1"/>
  <c r="J43" i="3" s="1"/>
  <c r="N76" i="2"/>
  <c r="M76" i="2"/>
  <c r="L76" i="2"/>
  <c r="K76" i="2"/>
  <c r="J76" i="2"/>
  <c r="I76" i="2"/>
  <c r="H76" i="2"/>
  <c r="G76" i="2"/>
  <c r="F76" i="2"/>
  <c r="E76" i="2"/>
  <c r="D76" i="2"/>
  <c r="Q76" i="2" s="1"/>
  <c r="C76" i="2"/>
  <c r="R76" i="2" s="1"/>
  <c r="D74" i="2"/>
  <c r="E74" i="2" s="1"/>
  <c r="R73" i="2"/>
  <c r="K43" i="6" s="1"/>
  <c r="Q73" i="2"/>
  <c r="K42" i="5" s="1"/>
  <c r="P73" i="2"/>
  <c r="K41" i="4" s="1"/>
  <c r="O73" i="2"/>
  <c r="K41" i="3" s="1"/>
  <c r="R72" i="2"/>
  <c r="J43" i="6" s="1"/>
  <c r="Q72" i="2"/>
  <c r="J42" i="5" s="1"/>
  <c r="P72" i="2"/>
  <c r="J41" i="4" s="1"/>
  <c r="O72" i="2"/>
  <c r="J41" i="3" s="1"/>
  <c r="Q71" i="2"/>
  <c r="N71" i="2"/>
  <c r="M71" i="2"/>
  <c r="L71" i="2"/>
  <c r="K71" i="2"/>
  <c r="J71" i="2"/>
  <c r="I71" i="2"/>
  <c r="H71" i="2"/>
  <c r="G71" i="2"/>
  <c r="F71" i="2"/>
  <c r="E71" i="2"/>
  <c r="D71" i="2"/>
  <c r="C71" i="2"/>
  <c r="R71" i="2" s="1"/>
  <c r="C69" i="2"/>
  <c r="D69" i="2" s="1"/>
  <c r="E69" i="2" s="1"/>
  <c r="R68" i="2"/>
  <c r="Q68" i="2"/>
  <c r="K41" i="5" s="1"/>
  <c r="P68" i="2"/>
  <c r="K40" i="4" s="1"/>
  <c r="O68" i="2"/>
  <c r="K40" i="3" s="1"/>
  <c r="R67" i="2"/>
  <c r="J42" i="6" s="1"/>
  <c r="Q67" i="2"/>
  <c r="J41" i="5" s="1"/>
  <c r="P67" i="2"/>
  <c r="O67" i="2"/>
  <c r="J40" i="3" s="1"/>
  <c r="N66" i="2"/>
  <c r="M66" i="2"/>
  <c r="L66" i="2"/>
  <c r="K66" i="2"/>
  <c r="J66" i="2"/>
  <c r="I66" i="2"/>
  <c r="H66" i="2"/>
  <c r="G66" i="2"/>
  <c r="F66" i="2"/>
  <c r="E66" i="2"/>
  <c r="D66" i="2"/>
  <c r="C66" i="2"/>
  <c r="O66" i="2" s="1"/>
  <c r="C64" i="2"/>
  <c r="D64" i="2" s="1"/>
  <c r="E64" i="2" s="1"/>
  <c r="R63" i="2"/>
  <c r="K41" i="6" s="1"/>
  <c r="Q63" i="2"/>
  <c r="K40" i="5" s="1"/>
  <c r="P63" i="2"/>
  <c r="K39" i="4" s="1"/>
  <c r="O63" i="2"/>
  <c r="K39" i="3" s="1"/>
  <c r="R62" i="2"/>
  <c r="J41" i="6" s="1"/>
  <c r="Q62" i="2"/>
  <c r="P62" i="2"/>
  <c r="J39" i="4" s="1"/>
  <c r="O62" i="2"/>
  <c r="J39" i="3" s="1"/>
  <c r="N61" i="2"/>
  <c r="M61" i="2"/>
  <c r="L61" i="2"/>
  <c r="K61" i="2"/>
  <c r="H61" i="2"/>
  <c r="G61" i="2"/>
  <c r="F61" i="2"/>
  <c r="E61" i="2"/>
  <c r="D61" i="2"/>
  <c r="C61" i="2"/>
  <c r="R61" i="2" s="1"/>
  <c r="R59" i="2"/>
  <c r="Q59" i="2"/>
  <c r="P59" i="2"/>
  <c r="O59" i="2"/>
  <c r="C59" i="2"/>
  <c r="R58" i="2"/>
  <c r="K40" i="6" s="1"/>
  <c r="Q58" i="2"/>
  <c r="K39" i="5" s="1"/>
  <c r="P58" i="2"/>
  <c r="K38" i="4" s="1"/>
  <c r="O58" i="2"/>
  <c r="K38" i="3" s="1"/>
  <c r="R57" i="2"/>
  <c r="J40" i="6" s="1"/>
  <c r="Q57" i="2"/>
  <c r="J39" i="5" s="1"/>
  <c r="J38" i="5" s="1"/>
  <c r="P57" i="2"/>
  <c r="J38" i="4" s="1"/>
  <c r="O57" i="2"/>
  <c r="J38" i="3" s="1"/>
  <c r="J37" i="3" s="1"/>
  <c r="R56" i="2"/>
  <c r="Q56" i="2"/>
  <c r="P56" i="2"/>
  <c r="O56" i="2"/>
  <c r="C56" i="2"/>
  <c r="C54" i="2"/>
  <c r="D54" i="2" s="1"/>
  <c r="E54" i="2" s="1"/>
  <c r="R53" i="2"/>
  <c r="K38" i="6" s="1"/>
  <c r="Q53" i="2"/>
  <c r="K37" i="5" s="1"/>
  <c r="P53" i="2"/>
  <c r="K36" i="4" s="1"/>
  <c r="O53" i="2"/>
  <c r="K36" i="3" s="1"/>
  <c r="R52" i="2"/>
  <c r="Q52" i="2"/>
  <c r="P52" i="2"/>
  <c r="J37" i="5" s="1"/>
  <c r="O52" i="2"/>
  <c r="J36" i="3" s="1"/>
  <c r="N51" i="2"/>
  <c r="M51" i="2"/>
  <c r="L51" i="2"/>
  <c r="K51" i="2"/>
  <c r="J51" i="2"/>
  <c r="I51" i="2"/>
  <c r="H51" i="2"/>
  <c r="G51" i="2"/>
  <c r="F51" i="2"/>
  <c r="E51" i="2"/>
  <c r="D51" i="2"/>
  <c r="C51" i="2"/>
  <c r="O51" i="2" s="1"/>
  <c r="R49" i="2"/>
  <c r="Q49" i="2"/>
  <c r="P49" i="2"/>
  <c r="O49" i="2"/>
  <c r="R48" i="2"/>
  <c r="K37" i="6" s="1"/>
  <c r="Q48" i="2"/>
  <c r="K36" i="5" s="1"/>
  <c r="P48" i="2"/>
  <c r="K35" i="4" s="1"/>
  <c r="O48" i="2"/>
  <c r="K35" i="3" s="1"/>
  <c r="R47" i="2"/>
  <c r="J37" i="6" s="1"/>
  <c r="Q47" i="2"/>
  <c r="J36" i="5" s="1"/>
  <c r="P47" i="2"/>
  <c r="J35" i="4" s="1"/>
  <c r="O47" i="2"/>
  <c r="J35" i="3" s="1"/>
  <c r="Q46" i="2"/>
  <c r="P46" i="2"/>
  <c r="O46" i="2"/>
  <c r="N46" i="2"/>
  <c r="R46" i="2" s="1"/>
  <c r="R44" i="2"/>
  <c r="Q44" i="2"/>
  <c r="P44" i="2"/>
  <c r="O44" i="2"/>
  <c r="R43" i="2"/>
  <c r="Q43" i="2"/>
  <c r="K35" i="5" s="1"/>
  <c r="P43" i="2"/>
  <c r="K34" i="4" s="1"/>
  <c r="O43" i="2"/>
  <c r="R42" i="2"/>
  <c r="J36" i="6" s="1"/>
  <c r="Q42" i="2"/>
  <c r="J35" i="5" s="1"/>
  <c r="P42" i="2"/>
  <c r="J34" i="4" s="1"/>
  <c r="O42" i="2"/>
  <c r="J34" i="3" s="1"/>
  <c r="N41" i="2"/>
  <c r="M41" i="2"/>
  <c r="L41" i="2"/>
  <c r="K41" i="2"/>
  <c r="J41" i="2"/>
  <c r="I41" i="2"/>
  <c r="H41" i="2"/>
  <c r="G41" i="2"/>
  <c r="F41" i="2"/>
  <c r="R41" i="2" s="1"/>
  <c r="E41" i="2"/>
  <c r="D41" i="2"/>
  <c r="C41" i="2"/>
  <c r="Q41" i="2" s="1"/>
  <c r="R39" i="2"/>
  <c r="Q39" i="2"/>
  <c r="P39" i="2"/>
  <c r="O39" i="2"/>
  <c r="R38" i="2"/>
  <c r="K32" i="6" s="1"/>
  <c r="K31" i="6" s="1"/>
  <c r="Q38" i="2"/>
  <c r="K32" i="5" s="1"/>
  <c r="K31" i="5" s="1"/>
  <c r="P38" i="2"/>
  <c r="K31" i="4" s="1"/>
  <c r="K30" i="4" s="1"/>
  <c r="O38" i="2"/>
  <c r="K31" i="3" s="1"/>
  <c r="K30" i="3" s="1"/>
  <c r="R37" i="2"/>
  <c r="J32" i="6" s="1"/>
  <c r="J31" i="6" s="1"/>
  <c r="N37" i="2"/>
  <c r="M37" i="2"/>
  <c r="L37" i="2"/>
  <c r="K37" i="2"/>
  <c r="J37" i="2"/>
  <c r="I37" i="2"/>
  <c r="H37" i="2"/>
  <c r="G37" i="2"/>
  <c r="F37" i="2"/>
  <c r="E37" i="2"/>
  <c r="Q37" i="2" s="1"/>
  <c r="J32" i="5" s="1"/>
  <c r="J31" i="5" s="1"/>
  <c r="R36" i="2"/>
  <c r="Q36" i="2"/>
  <c r="P36" i="2"/>
  <c r="O36" i="2"/>
  <c r="R34" i="2"/>
  <c r="Q34" i="2"/>
  <c r="P34" i="2"/>
  <c r="O34" i="2"/>
  <c r="R33" i="2"/>
  <c r="Q33" i="2"/>
  <c r="P33" i="2"/>
  <c r="K29" i="6" s="1"/>
  <c r="O33" i="2"/>
  <c r="K28" i="3" s="1"/>
  <c r="N32" i="2"/>
  <c r="N92" i="2" s="1"/>
  <c r="M32" i="2"/>
  <c r="L32" i="2"/>
  <c r="L92" i="2" s="1"/>
  <c r="K32" i="2"/>
  <c r="K92" i="2" s="1"/>
  <c r="J32" i="2"/>
  <c r="J92" i="2" s="1"/>
  <c r="I32" i="2"/>
  <c r="I92" i="2" s="1"/>
  <c r="H32" i="2"/>
  <c r="H92" i="2" s="1"/>
  <c r="G32" i="2"/>
  <c r="G92" i="2" s="1"/>
  <c r="F32" i="2"/>
  <c r="F92" i="2" s="1"/>
  <c r="E32" i="2"/>
  <c r="E92" i="2" s="1"/>
  <c r="R31" i="2"/>
  <c r="Q31" i="2"/>
  <c r="P31" i="2"/>
  <c r="O31" i="2"/>
  <c r="R29" i="2"/>
  <c r="Q29" i="2"/>
  <c r="J29" i="2"/>
  <c r="I29" i="2"/>
  <c r="H29" i="2"/>
  <c r="P29" i="2" s="1"/>
  <c r="G29" i="2"/>
  <c r="F29" i="2"/>
  <c r="E29" i="2"/>
  <c r="O29" i="2" s="1"/>
  <c r="D29" i="2"/>
  <c r="C29" i="2"/>
  <c r="R28" i="2"/>
  <c r="Q28" i="2"/>
  <c r="P28" i="2"/>
  <c r="K28" i="5" s="1"/>
  <c r="O28" i="2"/>
  <c r="K27" i="3" s="1"/>
  <c r="R27" i="2"/>
  <c r="Q27" i="2"/>
  <c r="P27" i="2"/>
  <c r="J28" i="5" s="1"/>
  <c r="N26" i="2"/>
  <c r="M26" i="2"/>
  <c r="L26" i="2"/>
  <c r="K26" i="2"/>
  <c r="J26" i="2"/>
  <c r="I26" i="2"/>
  <c r="H26" i="2"/>
  <c r="G26" i="2"/>
  <c r="F26" i="2"/>
  <c r="E26" i="2"/>
  <c r="D26" i="2"/>
  <c r="C26" i="2"/>
  <c r="O26" i="2" s="1"/>
  <c r="R24" i="2"/>
  <c r="Q24" i="2"/>
  <c r="P24" i="2"/>
  <c r="O24" i="2"/>
  <c r="R23" i="2"/>
  <c r="Q23" i="2"/>
  <c r="K22" i="5" s="1"/>
  <c r="P23" i="2"/>
  <c r="K22" i="4" s="1"/>
  <c r="O23" i="2"/>
  <c r="K22" i="3" s="1"/>
  <c r="R22" i="2"/>
  <c r="J22" i="6" s="1"/>
  <c r="Q22" i="2"/>
  <c r="J22" i="5" s="1"/>
  <c r="P22" i="2"/>
  <c r="J22" i="4" s="1"/>
  <c r="O22" i="2"/>
  <c r="J22" i="3" s="1"/>
  <c r="N21" i="2"/>
  <c r="M21" i="2"/>
  <c r="L21" i="2"/>
  <c r="K21" i="2"/>
  <c r="J21" i="2"/>
  <c r="I21" i="2"/>
  <c r="H21" i="2"/>
  <c r="G21" i="2"/>
  <c r="F21" i="2"/>
  <c r="E21" i="2"/>
  <c r="D21" i="2"/>
  <c r="C21" i="2"/>
  <c r="R21" i="2" s="1"/>
  <c r="R19" i="2"/>
  <c r="Q19" i="2"/>
  <c r="P19" i="2"/>
  <c r="O19" i="2"/>
  <c r="R18" i="2"/>
  <c r="K21" i="6" s="1"/>
  <c r="Q18" i="2"/>
  <c r="K21" i="5" s="1"/>
  <c r="P18" i="2"/>
  <c r="K21" i="4" s="1"/>
  <c r="O18" i="2"/>
  <c r="K21" i="3" s="1"/>
  <c r="R17" i="2"/>
  <c r="J21" i="6" s="1"/>
  <c r="Q17" i="2"/>
  <c r="J21" i="5" s="1"/>
  <c r="P17" i="2"/>
  <c r="J21" i="4" s="1"/>
  <c r="O17" i="2"/>
  <c r="J21" i="3" s="1"/>
  <c r="Q16" i="2"/>
  <c r="N16" i="2"/>
  <c r="M16" i="2"/>
  <c r="L16" i="2"/>
  <c r="K16" i="2"/>
  <c r="J16" i="2"/>
  <c r="I16" i="2"/>
  <c r="H16" i="2"/>
  <c r="G16" i="2"/>
  <c r="F16" i="2"/>
  <c r="F14" i="2" s="1"/>
  <c r="E16" i="2"/>
  <c r="E14" i="2" s="1"/>
  <c r="D16" i="2"/>
  <c r="C16" i="2"/>
  <c r="R16" i="2" s="1"/>
  <c r="N14" i="2"/>
  <c r="M14" i="2"/>
  <c r="L14" i="2"/>
  <c r="K14" i="2"/>
  <c r="J14" i="2"/>
  <c r="I14" i="2"/>
  <c r="H14" i="2"/>
  <c r="G14" i="2"/>
  <c r="D14" i="2"/>
  <c r="D94" i="2" s="1"/>
  <c r="C14" i="2"/>
  <c r="R13" i="2"/>
  <c r="K20" i="6" s="1"/>
  <c r="Q13" i="2"/>
  <c r="K20" i="5" s="1"/>
  <c r="P13" i="2"/>
  <c r="K20" i="4" s="1"/>
  <c r="O13" i="2"/>
  <c r="K20" i="3" s="1"/>
  <c r="K19" i="3" s="1"/>
  <c r="R12" i="2"/>
  <c r="J20" i="6" s="1"/>
  <c r="J19" i="6" s="1"/>
  <c r="Q12" i="2"/>
  <c r="J20" i="5" s="1"/>
  <c r="J19" i="5" s="1"/>
  <c r="P12" i="2"/>
  <c r="J20" i="4" s="1"/>
  <c r="J19" i="4" s="1"/>
  <c r="O12" i="2"/>
  <c r="J20" i="3" s="1"/>
  <c r="J19" i="3" s="1"/>
  <c r="L11" i="2"/>
  <c r="K11" i="2"/>
  <c r="J11" i="2"/>
  <c r="I11" i="2"/>
  <c r="H11" i="2"/>
  <c r="G11" i="2"/>
  <c r="F11" i="2"/>
  <c r="E11" i="2"/>
  <c r="D11" i="2"/>
  <c r="C11" i="2"/>
  <c r="O11" i="2" s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I92" i="1"/>
  <c r="D92" i="1"/>
  <c r="C92" i="1"/>
  <c r="B92" i="1"/>
  <c r="R89" i="1"/>
  <c r="H48" i="6" s="1"/>
  <c r="H47" i="6" s="1"/>
  <c r="H45" i="6" s="1"/>
  <c r="C89" i="1"/>
  <c r="D89" i="1" s="1"/>
  <c r="E89" i="1" s="1"/>
  <c r="Q88" i="1"/>
  <c r="N47" i="5" s="1"/>
  <c r="N46" i="5" s="1"/>
  <c r="N44" i="5" s="1"/>
  <c r="P88" i="1"/>
  <c r="N46" i="4" s="1"/>
  <c r="N45" i="4" s="1"/>
  <c r="N43" i="4" s="1"/>
  <c r="O88" i="1"/>
  <c r="N46" i="3" s="1"/>
  <c r="N45" i="3" s="1"/>
  <c r="N43" i="3" s="1"/>
  <c r="N88" i="1"/>
  <c r="R88" i="1" s="1"/>
  <c r="R87" i="1"/>
  <c r="Q87" i="1"/>
  <c r="M47" i="5" s="1"/>
  <c r="M46" i="5" s="1"/>
  <c r="M44" i="5" s="1"/>
  <c r="P87" i="1"/>
  <c r="M46" i="4" s="1"/>
  <c r="M45" i="4" s="1"/>
  <c r="M43" i="4" s="1"/>
  <c r="O87" i="1"/>
  <c r="G86" i="1"/>
  <c r="F86" i="1"/>
  <c r="P86" i="1" s="1"/>
  <c r="E86" i="1"/>
  <c r="R86" i="1" s="1"/>
  <c r="R84" i="1"/>
  <c r="H43" i="6" s="1"/>
  <c r="Q84" i="1"/>
  <c r="H42" i="5" s="1"/>
  <c r="R83" i="1"/>
  <c r="Q83" i="1"/>
  <c r="N42" i="5" s="1"/>
  <c r="P83" i="1"/>
  <c r="P81" i="1" s="1"/>
  <c r="O83" i="1"/>
  <c r="N41" i="3" s="1"/>
  <c r="R82" i="1"/>
  <c r="Q82" i="1"/>
  <c r="Q81" i="1" s="1"/>
  <c r="P82" i="1"/>
  <c r="M41" i="4" s="1"/>
  <c r="O82" i="1"/>
  <c r="M41" i="3" s="1"/>
  <c r="N81" i="1"/>
  <c r="M81" i="1"/>
  <c r="L81" i="1"/>
  <c r="K81" i="1"/>
  <c r="J81" i="1"/>
  <c r="I81" i="1"/>
  <c r="H81" i="1"/>
  <c r="G81" i="1"/>
  <c r="F81" i="1"/>
  <c r="E81" i="1"/>
  <c r="D81" i="1"/>
  <c r="R81" i="1" s="1"/>
  <c r="C81" i="1"/>
  <c r="D79" i="1"/>
  <c r="E79" i="1" s="1"/>
  <c r="R78" i="1"/>
  <c r="Q78" i="1"/>
  <c r="N41" i="5" s="1"/>
  <c r="P78" i="1"/>
  <c r="N40" i="4" s="1"/>
  <c r="O78" i="1"/>
  <c r="N40" i="3" s="1"/>
  <c r="R77" i="1"/>
  <c r="Q77" i="1"/>
  <c r="M41" i="5" s="1"/>
  <c r="P77" i="1"/>
  <c r="M40" i="4" s="1"/>
  <c r="O77" i="1"/>
  <c r="M40" i="3" s="1"/>
  <c r="N76" i="1"/>
  <c r="M76" i="1"/>
  <c r="L76" i="1"/>
  <c r="K76" i="1"/>
  <c r="J76" i="1"/>
  <c r="I76" i="1"/>
  <c r="H76" i="1"/>
  <c r="G76" i="1"/>
  <c r="F76" i="1"/>
  <c r="E76" i="1"/>
  <c r="D76" i="1"/>
  <c r="C76" i="1"/>
  <c r="P76" i="1" s="1"/>
  <c r="D74" i="1"/>
  <c r="E74" i="1" s="1"/>
  <c r="R73" i="1"/>
  <c r="Q73" i="1"/>
  <c r="N40" i="5" s="1"/>
  <c r="P73" i="1"/>
  <c r="N39" i="4" s="1"/>
  <c r="O73" i="1"/>
  <c r="N39" i="3" s="1"/>
  <c r="R72" i="1"/>
  <c r="Q72" i="1"/>
  <c r="M40" i="5" s="1"/>
  <c r="P72" i="1"/>
  <c r="M39" i="4" s="1"/>
  <c r="O72" i="1"/>
  <c r="M39" i="3" s="1"/>
  <c r="N71" i="1"/>
  <c r="M71" i="1"/>
  <c r="L71" i="1"/>
  <c r="K71" i="1"/>
  <c r="J71" i="1"/>
  <c r="I71" i="1"/>
  <c r="H71" i="1"/>
  <c r="G71" i="1"/>
  <c r="F71" i="1"/>
  <c r="E71" i="1"/>
  <c r="D71" i="1"/>
  <c r="C71" i="1"/>
  <c r="R71" i="1" s="1"/>
  <c r="C69" i="1"/>
  <c r="D69" i="1" s="1"/>
  <c r="E69" i="1" s="1"/>
  <c r="R68" i="1"/>
  <c r="Q68" i="1"/>
  <c r="N39" i="5" s="1"/>
  <c r="N38" i="5" s="1"/>
  <c r="P68" i="1"/>
  <c r="N38" i="4" s="1"/>
  <c r="O68" i="1"/>
  <c r="N38" i="3" s="1"/>
  <c r="R67" i="1"/>
  <c r="Q67" i="1"/>
  <c r="M39" i="5" s="1"/>
  <c r="P67" i="1"/>
  <c r="M38" i="4" s="1"/>
  <c r="O67" i="1"/>
  <c r="N66" i="1"/>
  <c r="M66" i="1"/>
  <c r="L66" i="1"/>
  <c r="K66" i="1"/>
  <c r="J66" i="1"/>
  <c r="I66" i="1"/>
  <c r="H66" i="1"/>
  <c r="G66" i="1"/>
  <c r="F66" i="1"/>
  <c r="E66" i="1"/>
  <c r="Q66" i="1" s="1"/>
  <c r="D66" i="1"/>
  <c r="C66" i="1"/>
  <c r="R66" i="1" s="1"/>
  <c r="C64" i="1"/>
  <c r="D64" i="1" s="1"/>
  <c r="E64" i="1" s="1"/>
  <c r="R63" i="1"/>
  <c r="Q63" i="1"/>
  <c r="N37" i="5" s="1"/>
  <c r="P63" i="1"/>
  <c r="N36" i="4" s="1"/>
  <c r="O63" i="1"/>
  <c r="R62" i="1"/>
  <c r="Q62" i="1"/>
  <c r="P62" i="1"/>
  <c r="M36" i="4" s="1"/>
  <c r="O62" i="1"/>
  <c r="M36" i="3" s="1"/>
  <c r="N61" i="1"/>
  <c r="M61" i="1"/>
  <c r="L61" i="1"/>
  <c r="K61" i="1"/>
  <c r="H61" i="1"/>
  <c r="G61" i="1"/>
  <c r="F61" i="1"/>
  <c r="E61" i="1"/>
  <c r="D61" i="1"/>
  <c r="O61" i="1" s="1"/>
  <c r="C61" i="1"/>
  <c r="R61" i="1" s="1"/>
  <c r="R59" i="1"/>
  <c r="H37" i="6" s="1"/>
  <c r="Q59" i="1"/>
  <c r="P59" i="1"/>
  <c r="H35" i="4" s="1"/>
  <c r="O59" i="1"/>
  <c r="H35" i="3" s="1"/>
  <c r="C59" i="1"/>
  <c r="R58" i="1"/>
  <c r="Q58" i="1"/>
  <c r="N36" i="5" s="1"/>
  <c r="P58" i="1"/>
  <c r="P93" i="1" s="1"/>
  <c r="O58" i="1"/>
  <c r="N35" i="3" s="1"/>
  <c r="R57" i="1"/>
  <c r="Q57" i="1"/>
  <c r="M36" i="5" s="1"/>
  <c r="P57" i="1"/>
  <c r="M35" i="4" s="1"/>
  <c r="O57" i="1"/>
  <c r="M35" i="3" s="1"/>
  <c r="C56" i="1"/>
  <c r="R56" i="1" s="1"/>
  <c r="C54" i="1"/>
  <c r="D54" i="1" s="1"/>
  <c r="E54" i="1" s="1"/>
  <c r="R53" i="1"/>
  <c r="Q53" i="1"/>
  <c r="N35" i="5" s="1"/>
  <c r="P53" i="1"/>
  <c r="N34" i="4" s="1"/>
  <c r="O53" i="1"/>
  <c r="N34" i="3" s="1"/>
  <c r="R52" i="1"/>
  <c r="Q52" i="1"/>
  <c r="M35" i="5" s="1"/>
  <c r="P52" i="1"/>
  <c r="M34" i="4" s="1"/>
  <c r="O52" i="1"/>
  <c r="M34" i="3" s="1"/>
  <c r="N51" i="1"/>
  <c r="M51" i="1"/>
  <c r="L51" i="1"/>
  <c r="K51" i="1"/>
  <c r="J51" i="1"/>
  <c r="I51" i="1"/>
  <c r="H51" i="1"/>
  <c r="G51" i="1"/>
  <c r="F51" i="1"/>
  <c r="E51" i="1"/>
  <c r="Q51" i="1" s="1"/>
  <c r="D51" i="1"/>
  <c r="C51" i="1"/>
  <c r="R51" i="1" s="1"/>
  <c r="R49" i="1"/>
  <c r="H33" i="6" s="1"/>
  <c r="H31" i="6" s="1"/>
  <c r="Q49" i="1"/>
  <c r="P49" i="1"/>
  <c r="O49" i="1"/>
  <c r="R48" i="1"/>
  <c r="Q48" i="1"/>
  <c r="P48" i="1"/>
  <c r="O48" i="1"/>
  <c r="R47" i="1"/>
  <c r="Q47" i="1"/>
  <c r="P47" i="1"/>
  <c r="O47" i="1"/>
  <c r="Q46" i="1"/>
  <c r="P46" i="1"/>
  <c r="O46" i="1"/>
  <c r="N46" i="1"/>
  <c r="R46" i="1" s="1"/>
  <c r="R44" i="1"/>
  <c r="Q44" i="1"/>
  <c r="H32" i="5" s="1"/>
  <c r="H31" i="5" s="1"/>
  <c r="P44" i="1"/>
  <c r="H31" i="4" s="1"/>
  <c r="H30" i="4" s="1"/>
  <c r="O44" i="1"/>
  <c r="H31" i="3" s="1"/>
  <c r="H30" i="3" s="1"/>
  <c r="R43" i="1"/>
  <c r="Q43" i="1"/>
  <c r="N32" i="5" s="1"/>
  <c r="N31" i="5" s="1"/>
  <c r="P43" i="1"/>
  <c r="N31" i="4" s="1"/>
  <c r="N30" i="4" s="1"/>
  <c r="O43" i="1"/>
  <c r="N31" i="3" s="1"/>
  <c r="N30" i="3" s="1"/>
  <c r="R42" i="1"/>
  <c r="Q42" i="1"/>
  <c r="M32" i="5" s="1"/>
  <c r="M31" i="5" s="1"/>
  <c r="P42" i="1"/>
  <c r="M31" i="4" s="1"/>
  <c r="M30" i="4" s="1"/>
  <c r="O42" i="1"/>
  <c r="N41" i="1"/>
  <c r="M41" i="1"/>
  <c r="L41" i="1"/>
  <c r="K41" i="1"/>
  <c r="J41" i="1"/>
  <c r="I41" i="1"/>
  <c r="H41" i="1"/>
  <c r="G41" i="1"/>
  <c r="F41" i="1"/>
  <c r="E41" i="1"/>
  <c r="D41" i="1"/>
  <c r="C41" i="1"/>
  <c r="R41" i="1" s="1"/>
  <c r="R39" i="1"/>
  <c r="H29" i="6" s="1"/>
  <c r="Q39" i="1"/>
  <c r="H29" i="5" s="1"/>
  <c r="P39" i="1"/>
  <c r="O39" i="1"/>
  <c r="H28" i="3" s="1"/>
  <c r="R38" i="1"/>
  <c r="Q38" i="1"/>
  <c r="P38" i="1"/>
  <c r="N28" i="5" s="1"/>
  <c r="O38" i="1"/>
  <c r="N37" i="1"/>
  <c r="M37" i="1"/>
  <c r="L37" i="1"/>
  <c r="K37" i="1"/>
  <c r="J37" i="1"/>
  <c r="I37" i="1"/>
  <c r="H37" i="1"/>
  <c r="G37" i="1"/>
  <c r="F37" i="1"/>
  <c r="E37" i="1"/>
  <c r="R37" i="1" s="1"/>
  <c r="R36" i="1"/>
  <c r="Q36" i="1"/>
  <c r="P36" i="1"/>
  <c r="O36" i="1"/>
  <c r="R34" i="1"/>
  <c r="H28" i="6" s="1"/>
  <c r="H27" i="6" s="1"/>
  <c r="Q34" i="1"/>
  <c r="P34" i="1"/>
  <c r="H27" i="4" s="1"/>
  <c r="H26" i="4" s="1"/>
  <c r="O34" i="1"/>
  <c r="H27" i="3" s="1"/>
  <c r="R33" i="1"/>
  <c r="Q33" i="1"/>
  <c r="P33" i="1"/>
  <c r="O33" i="1"/>
  <c r="N27" i="3" s="1"/>
  <c r="N26" i="3" s="1"/>
  <c r="P32" i="1"/>
  <c r="M28" i="5" s="1"/>
  <c r="N32" i="1"/>
  <c r="N92" i="1" s="1"/>
  <c r="M32" i="1"/>
  <c r="M92" i="1" s="1"/>
  <c r="L32" i="1"/>
  <c r="L92" i="1" s="1"/>
  <c r="K32" i="1"/>
  <c r="K92" i="1" s="1"/>
  <c r="J32" i="1"/>
  <c r="J92" i="1" s="1"/>
  <c r="I32" i="1"/>
  <c r="H32" i="1"/>
  <c r="H92" i="1" s="1"/>
  <c r="G32" i="1"/>
  <c r="G92" i="1" s="1"/>
  <c r="F32" i="1"/>
  <c r="F92" i="1" s="1"/>
  <c r="E32" i="1"/>
  <c r="R32" i="1" s="1"/>
  <c r="R31" i="1"/>
  <c r="Q31" i="1"/>
  <c r="P31" i="1"/>
  <c r="O31" i="1"/>
  <c r="R29" i="1"/>
  <c r="H23" i="6" s="1"/>
  <c r="Q29" i="1"/>
  <c r="H23" i="5" s="1"/>
  <c r="J29" i="1"/>
  <c r="I29" i="1"/>
  <c r="H29" i="1"/>
  <c r="P29" i="1" s="1"/>
  <c r="G29" i="1"/>
  <c r="F29" i="1"/>
  <c r="E29" i="1"/>
  <c r="O29" i="1" s="1"/>
  <c r="D29" i="1"/>
  <c r="C29" i="1"/>
  <c r="R28" i="1"/>
  <c r="Q28" i="1"/>
  <c r="P28" i="1"/>
  <c r="O28" i="1"/>
  <c r="R27" i="1"/>
  <c r="Q27" i="1"/>
  <c r="P27" i="1"/>
  <c r="N26" i="1"/>
  <c r="M26" i="1"/>
  <c r="L26" i="1"/>
  <c r="K26" i="1"/>
  <c r="J26" i="1"/>
  <c r="I26" i="1"/>
  <c r="H26" i="1"/>
  <c r="G26" i="1"/>
  <c r="F26" i="1"/>
  <c r="E26" i="1"/>
  <c r="Q26" i="1" s="1"/>
  <c r="D26" i="1"/>
  <c r="C26" i="1"/>
  <c r="R26" i="1" s="1"/>
  <c r="R24" i="1"/>
  <c r="H22" i="6" s="1"/>
  <c r="Q24" i="1"/>
  <c r="H22" i="5" s="1"/>
  <c r="P24" i="1"/>
  <c r="H22" i="4" s="1"/>
  <c r="O24" i="1"/>
  <c r="H22" i="3" s="1"/>
  <c r="R23" i="1"/>
  <c r="Q23" i="1"/>
  <c r="N22" i="5" s="1"/>
  <c r="P23" i="1"/>
  <c r="N22" i="4" s="1"/>
  <c r="O23" i="1"/>
  <c r="N22" i="3" s="1"/>
  <c r="R22" i="1"/>
  <c r="Q22" i="1"/>
  <c r="M22" i="5" s="1"/>
  <c r="P22" i="1"/>
  <c r="M22" i="4" s="1"/>
  <c r="O22" i="1"/>
  <c r="M22" i="3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R19" i="1"/>
  <c r="Q19" i="1"/>
  <c r="H21" i="5" s="1"/>
  <c r="P19" i="1"/>
  <c r="H21" i="4" s="1"/>
  <c r="O19" i="1"/>
  <c r="H21" i="3" s="1"/>
  <c r="R18" i="1"/>
  <c r="Q18" i="1"/>
  <c r="N21" i="5" s="1"/>
  <c r="P18" i="1"/>
  <c r="N21" i="4" s="1"/>
  <c r="O18" i="1"/>
  <c r="N21" i="3" s="1"/>
  <c r="R17" i="1"/>
  <c r="Q17" i="1"/>
  <c r="M21" i="5" s="1"/>
  <c r="P17" i="1"/>
  <c r="M21" i="4" s="1"/>
  <c r="O17" i="1"/>
  <c r="N16" i="1"/>
  <c r="M16" i="1"/>
  <c r="M14" i="1" s="1"/>
  <c r="L16" i="1"/>
  <c r="K16" i="1"/>
  <c r="J16" i="1"/>
  <c r="I16" i="1"/>
  <c r="H16" i="1"/>
  <c r="G16" i="1"/>
  <c r="F16" i="1"/>
  <c r="E16" i="1"/>
  <c r="D16" i="1"/>
  <c r="C16" i="1"/>
  <c r="R16" i="1" s="1"/>
  <c r="Q14" i="1"/>
  <c r="N14" i="1"/>
  <c r="L14" i="1"/>
  <c r="K14" i="1"/>
  <c r="J14" i="1"/>
  <c r="I14" i="1"/>
  <c r="H14" i="1"/>
  <c r="P14" i="1" s="1"/>
  <c r="G14" i="1"/>
  <c r="F14" i="1"/>
  <c r="E14" i="1"/>
  <c r="D14" i="1"/>
  <c r="C14" i="1"/>
  <c r="C94" i="1" s="1"/>
  <c r="R13" i="1"/>
  <c r="Q13" i="1"/>
  <c r="N20" i="5" s="1"/>
  <c r="P13" i="1"/>
  <c r="O13" i="1"/>
  <c r="O93" i="1" s="1"/>
  <c r="R12" i="1"/>
  <c r="Q12" i="1"/>
  <c r="M20" i="5" s="1"/>
  <c r="M19" i="5" s="1"/>
  <c r="P12" i="1"/>
  <c r="M20" i="4" s="1"/>
  <c r="M19" i="4" s="1"/>
  <c r="O12" i="1"/>
  <c r="L11" i="1"/>
  <c r="K11" i="1"/>
  <c r="J11" i="1"/>
  <c r="I11" i="1"/>
  <c r="H11" i="1"/>
  <c r="G11" i="1"/>
  <c r="F11" i="1"/>
  <c r="E11" i="1"/>
  <c r="D11" i="1"/>
  <c r="C11" i="1"/>
  <c r="R11" i="1" s="1"/>
  <c r="R93" i="2" l="1"/>
  <c r="I87" i="5"/>
  <c r="K27" i="6"/>
  <c r="R92" i="1"/>
  <c r="J37" i="4"/>
  <c r="I79" i="2"/>
  <c r="J79" i="2" s="1"/>
  <c r="K79" i="2" s="1"/>
  <c r="P79" i="2"/>
  <c r="K19" i="4"/>
  <c r="O74" i="2"/>
  <c r="F74" i="2"/>
  <c r="G74" i="2" s="1"/>
  <c r="H74" i="2" s="1"/>
  <c r="L17" i="6"/>
  <c r="L15" i="6" s="1"/>
  <c r="L88" i="6" s="1"/>
  <c r="M33" i="3"/>
  <c r="F69" i="1"/>
  <c r="G69" i="1" s="1"/>
  <c r="H69" i="1" s="1"/>
  <c r="O69" i="1"/>
  <c r="H38" i="3" s="1"/>
  <c r="N19" i="5"/>
  <c r="O64" i="1"/>
  <c r="H36" i="3" s="1"/>
  <c r="F64" i="1"/>
  <c r="G64" i="1" s="1"/>
  <c r="H64" i="1" s="1"/>
  <c r="K19" i="5"/>
  <c r="J39" i="6"/>
  <c r="F89" i="2"/>
  <c r="G89" i="2" s="1"/>
  <c r="H89" i="2" s="1"/>
  <c r="O89" i="2"/>
  <c r="H20" i="4"/>
  <c r="H19" i="4" s="1"/>
  <c r="F74" i="1"/>
  <c r="G74" i="1" s="1"/>
  <c r="H74" i="1" s="1"/>
  <c r="O74" i="1"/>
  <c r="H39" i="3" s="1"/>
  <c r="K37" i="3"/>
  <c r="K33" i="3" s="1"/>
  <c r="O69" i="2"/>
  <c r="F69" i="2"/>
  <c r="G69" i="2" s="1"/>
  <c r="H69" i="2" s="1"/>
  <c r="N88" i="6"/>
  <c r="R93" i="1"/>
  <c r="H26" i="3"/>
  <c r="N34" i="5"/>
  <c r="F89" i="1"/>
  <c r="G89" i="1" s="1"/>
  <c r="H89" i="1" s="1"/>
  <c r="O89" i="1"/>
  <c r="H46" i="3" s="1"/>
  <c r="H45" i="3" s="1"/>
  <c r="H43" i="3" s="1"/>
  <c r="K19" i="6"/>
  <c r="D94" i="1"/>
  <c r="M37" i="4"/>
  <c r="M33" i="4" s="1"/>
  <c r="O14" i="2"/>
  <c r="E94" i="2"/>
  <c r="O94" i="2" s="1"/>
  <c r="K37" i="4"/>
  <c r="K33" i="4" s="1"/>
  <c r="O86" i="4"/>
  <c r="M38" i="5"/>
  <c r="O79" i="1"/>
  <c r="H40" i="3" s="1"/>
  <c r="F79" i="1"/>
  <c r="G79" i="1" s="1"/>
  <c r="H79" i="1" s="1"/>
  <c r="J33" i="3"/>
  <c r="O54" i="2"/>
  <c r="F54" i="2"/>
  <c r="G54" i="2" s="1"/>
  <c r="H54" i="2" s="1"/>
  <c r="K38" i="5"/>
  <c r="K34" i="5" s="1"/>
  <c r="R92" i="2"/>
  <c r="N19" i="4"/>
  <c r="E94" i="1"/>
  <c r="F54" i="1"/>
  <c r="G54" i="1" s="1"/>
  <c r="H54" i="1" s="1"/>
  <c r="O54" i="1"/>
  <c r="H34" i="3" s="1"/>
  <c r="K26" i="3"/>
  <c r="K17" i="3" s="1"/>
  <c r="K15" i="3" s="1"/>
  <c r="K86" i="3" s="1"/>
  <c r="K39" i="6"/>
  <c r="K35" i="6" s="1"/>
  <c r="F64" i="2"/>
  <c r="G64" i="2" s="1"/>
  <c r="H64" i="2" s="1"/>
  <c r="O64" i="2"/>
  <c r="H27" i="5"/>
  <c r="O92" i="1"/>
  <c r="G94" i="1"/>
  <c r="N37" i="3"/>
  <c r="N33" i="3" s="1"/>
  <c r="K27" i="5"/>
  <c r="J34" i="5"/>
  <c r="P21" i="1"/>
  <c r="P61" i="1"/>
  <c r="Q76" i="1"/>
  <c r="P11" i="2"/>
  <c r="P14" i="2"/>
  <c r="P26" i="2"/>
  <c r="O32" i="2"/>
  <c r="J28" i="3" s="1"/>
  <c r="J26" i="3" s="1"/>
  <c r="P51" i="2"/>
  <c r="P66" i="2"/>
  <c r="O93" i="2"/>
  <c r="M20" i="3"/>
  <c r="M19" i="3" s="1"/>
  <c r="K29" i="5"/>
  <c r="M38" i="6"/>
  <c r="M35" i="6" s="1"/>
  <c r="M17" i="6" s="1"/>
  <c r="M15" i="6" s="1"/>
  <c r="M88" i="6" s="1"/>
  <c r="Q11" i="1"/>
  <c r="Q21" i="1"/>
  <c r="Q61" i="1"/>
  <c r="R76" i="1"/>
  <c r="O81" i="1"/>
  <c r="E92" i="1"/>
  <c r="Q11" i="2"/>
  <c r="Q14" i="2"/>
  <c r="Q26" i="2"/>
  <c r="P32" i="2"/>
  <c r="Q51" i="2"/>
  <c r="Q66" i="2"/>
  <c r="P93" i="2"/>
  <c r="N20" i="3"/>
  <c r="N19" i="3" s="1"/>
  <c r="J27" i="4"/>
  <c r="N41" i="4"/>
  <c r="N37" i="4" s="1"/>
  <c r="M37" i="5"/>
  <c r="M34" i="5" s="1"/>
  <c r="R21" i="1"/>
  <c r="R11" i="2"/>
  <c r="R14" i="2"/>
  <c r="R26" i="2"/>
  <c r="Q32" i="2"/>
  <c r="O37" i="2"/>
  <c r="J31" i="3" s="1"/>
  <c r="J30" i="3" s="1"/>
  <c r="J17" i="3" s="1"/>
  <c r="J15" i="3" s="1"/>
  <c r="J86" i="3" s="1"/>
  <c r="O41" i="2"/>
  <c r="R51" i="2"/>
  <c r="R66" i="2"/>
  <c r="Q93" i="2"/>
  <c r="K27" i="4"/>
  <c r="N29" i="5"/>
  <c r="N27" i="5" s="1"/>
  <c r="O11" i="1"/>
  <c r="O14" i="1"/>
  <c r="O26" i="1"/>
  <c r="O51" i="1"/>
  <c r="O66" i="1"/>
  <c r="N93" i="1"/>
  <c r="O16" i="2"/>
  <c r="R32" i="2"/>
  <c r="P37" i="2"/>
  <c r="J31" i="4" s="1"/>
  <c r="J30" i="4" s="1"/>
  <c r="P41" i="2"/>
  <c r="O71" i="2"/>
  <c r="M27" i="4"/>
  <c r="P11" i="1"/>
  <c r="P26" i="1"/>
  <c r="O32" i="1"/>
  <c r="M27" i="3" s="1"/>
  <c r="P51" i="1"/>
  <c r="P66" i="1"/>
  <c r="P16" i="2"/>
  <c r="P71" i="2"/>
  <c r="N27" i="4"/>
  <c r="N35" i="4"/>
  <c r="J28" i="6"/>
  <c r="R14" i="1"/>
  <c r="Q32" i="1"/>
  <c r="Q92" i="1" s="1"/>
  <c r="O37" i="1"/>
  <c r="M28" i="3" s="1"/>
  <c r="O41" i="1"/>
  <c r="O86" i="1"/>
  <c r="Q93" i="1"/>
  <c r="O76" i="2"/>
  <c r="J36" i="4"/>
  <c r="J33" i="4" s="1"/>
  <c r="O16" i="1"/>
  <c r="P37" i="1"/>
  <c r="P41" i="1"/>
  <c r="O71" i="1"/>
  <c r="O21" i="2"/>
  <c r="O61" i="2"/>
  <c r="P76" i="2"/>
  <c r="O92" i="2"/>
  <c r="K28" i="4"/>
  <c r="P16" i="1"/>
  <c r="Q37" i="1"/>
  <c r="Q41" i="1"/>
  <c r="O56" i="1"/>
  <c r="P71" i="1"/>
  <c r="Q86" i="1"/>
  <c r="P21" i="2"/>
  <c r="P61" i="2"/>
  <c r="P92" i="2"/>
  <c r="Q16" i="1"/>
  <c r="P56" i="1"/>
  <c r="Q71" i="1"/>
  <c r="Q21" i="2"/>
  <c r="Q61" i="2"/>
  <c r="Q92" i="2"/>
  <c r="N28" i="4"/>
  <c r="H20" i="5"/>
  <c r="H19" i="5" s="1"/>
  <c r="Q56" i="1"/>
  <c r="O76" i="1"/>
  <c r="J38" i="6"/>
  <c r="J35" i="6" s="1"/>
  <c r="N33" i="4" l="1"/>
  <c r="P74" i="1"/>
  <c r="H39" i="4" s="1"/>
  <c r="I74" i="1"/>
  <c r="J74" i="1" s="1"/>
  <c r="K74" i="1" s="1"/>
  <c r="H37" i="3"/>
  <c r="M28" i="4"/>
  <c r="M29" i="5"/>
  <c r="M27" i="5" s="1"/>
  <c r="M17" i="5" s="1"/>
  <c r="M15" i="5" s="1"/>
  <c r="M87" i="5" s="1"/>
  <c r="N26" i="4"/>
  <c r="N17" i="4" s="1"/>
  <c r="N15" i="4" s="1"/>
  <c r="N86" i="4" s="1"/>
  <c r="N17" i="3"/>
  <c r="N15" i="3" s="1"/>
  <c r="N86" i="3" s="1"/>
  <c r="I69" i="1"/>
  <c r="J69" i="1" s="1"/>
  <c r="K69" i="1" s="1"/>
  <c r="P69" i="1"/>
  <c r="H38" i="4" s="1"/>
  <c r="Q79" i="2"/>
  <c r="L79" i="2"/>
  <c r="M79" i="2" s="1"/>
  <c r="N79" i="2" s="1"/>
  <c r="R79" i="2" s="1"/>
  <c r="P64" i="2"/>
  <c r="I64" i="2"/>
  <c r="J64" i="2" s="1"/>
  <c r="K64" i="2" s="1"/>
  <c r="I54" i="2"/>
  <c r="P54" i="2"/>
  <c r="P92" i="1"/>
  <c r="I89" i="2"/>
  <c r="J89" i="2" s="1"/>
  <c r="K89" i="2" s="1"/>
  <c r="P89" i="2"/>
  <c r="J29" i="5"/>
  <c r="J27" i="5" s="1"/>
  <c r="J17" i="5" s="1"/>
  <c r="J15" i="5" s="1"/>
  <c r="J87" i="5" s="1"/>
  <c r="J29" i="6"/>
  <c r="J28" i="4"/>
  <c r="J26" i="4" s="1"/>
  <c r="J17" i="4" s="1"/>
  <c r="J15" i="4" s="1"/>
  <c r="J86" i="4" s="1"/>
  <c r="K17" i="6"/>
  <c r="K15" i="6" s="1"/>
  <c r="K88" i="6" s="1"/>
  <c r="I69" i="2"/>
  <c r="J69" i="2" s="1"/>
  <c r="K69" i="2" s="1"/>
  <c r="P69" i="2"/>
  <c r="M26" i="3"/>
  <c r="M17" i="3" s="1"/>
  <c r="M15" i="3" s="1"/>
  <c r="M86" i="3" s="1"/>
  <c r="F94" i="2"/>
  <c r="K17" i="5"/>
  <c r="K15" i="5" s="1"/>
  <c r="K87" i="5" s="1"/>
  <c r="H20" i="3"/>
  <c r="H19" i="3" s="1"/>
  <c r="H17" i="3" s="1"/>
  <c r="H15" i="3" s="1"/>
  <c r="H86" i="3" s="1"/>
  <c r="O94" i="1"/>
  <c r="G94" i="2"/>
  <c r="P79" i="1"/>
  <c r="H40" i="4" s="1"/>
  <c r="I79" i="1"/>
  <c r="J79" i="1" s="1"/>
  <c r="K79" i="1" s="1"/>
  <c r="P89" i="1"/>
  <c r="H46" i="4" s="1"/>
  <c r="H45" i="4" s="1"/>
  <c r="H43" i="4" s="1"/>
  <c r="I89" i="1"/>
  <c r="J89" i="1" s="1"/>
  <c r="K89" i="1" s="1"/>
  <c r="I64" i="1"/>
  <c r="J64" i="1" s="1"/>
  <c r="K64" i="1" s="1"/>
  <c r="P64" i="1"/>
  <c r="H36" i="4" s="1"/>
  <c r="H94" i="1"/>
  <c r="H94" i="2"/>
  <c r="P94" i="2" s="1"/>
  <c r="F94" i="1"/>
  <c r="I74" i="2"/>
  <c r="J74" i="2" s="1"/>
  <c r="K74" i="2" s="1"/>
  <c r="P74" i="2"/>
  <c r="M26" i="4"/>
  <c r="M17" i="4" s="1"/>
  <c r="M15" i="4" s="1"/>
  <c r="M86" i="4" s="1"/>
  <c r="H33" i="3"/>
  <c r="J27" i="6"/>
  <c r="J17" i="6" s="1"/>
  <c r="J15" i="6" s="1"/>
  <c r="J88" i="6" s="1"/>
  <c r="N17" i="5"/>
  <c r="N15" i="5" s="1"/>
  <c r="N87" i="5" s="1"/>
  <c r="H20" i="6"/>
  <c r="H19" i="6" s="1"/>
  <c r="K26" i="4"/>
  <c r="K17" i="4" s="1"/>
  <c r="K15" i="4" s="1"/>
  <c r="K86" i="4" s="1"/>
  <c r="I54" i="1"/>
  <c r="P54" i="1"/>
  <c r="Q89" i="2" l="1"/>
  <c r="L89" i="2"/>
  <c r="M89" i="2" s="1"/>
  <c r="H34" i="4"/>
  <c r="P94" i="1"/>
  <c r="L74" i="2"/>
  <c r="M74" i="2" s="1"/>
  <c r="N74" i="2" s="1"/>
  <c r="R74" i="2" s="1"/>
  <c r="Q74" i="2"/>
  <c r="J54" i="1"/>
  <c r="I94" i="1"/>
  <c r="J54" i="2"/>
  <c r="I94" i="2"/>
  <c r="Q64" i="2"/>
  <c r="L64" i="2"/>
  <c r="M64" i="2" s="1"/>
  <c r="N64" i="2" s="1"/>
  <c r="R64" i="2" s="1"/>
  <c r="L64" i="1"/>
  <c r="M64" i="1" s="1"/>
  <c r="N64" i="1" s="1"/>
  <c r="R64" i="1" s="1"/>
  <c r="H38" i="6" s="1"/>
  <c r="Q64" i="1"/>
  <c r="H37" i="5" s="1"/>
  <c r="Q74" i="1"/>
  <c r="H40" i="5" s="1"/>
  <c r="L74" i="1"/>
  <c r="M74" i="1" s="1"/>
  <c r="N74" i="1" s="1"/>
  <c r="R74" i="1" s="1"/>
  <c r="H41" i="6" s="1"/>
  <c r="Q89" i="1"/>
  <c r="H47" i="5" s="1"/>
  <c r="H46" i="5" s="1"/>
  <c r="H44" i="5" s="1"/>
  <c r="L89" i="1"/>
  <c r="M89" i="1" s="1"/>
  <c r="L69" i="2"/>
  <c r="M69" i="2" s="1"/>
  <c r="N69" i="2" s="1"/>
  <c r="R69" i="2" s="1"/>
  <c r="Q69" i="2"/>
  <c r="Q79" i="1"/>
  <c r="H41" i="5" s="1"/>
  <c r="L79" i="1"/>
  <c r="M79" i="1" s="1"/>
  <c r="N79" i="1" s="1"/>
  <c r="R79" i="1" s="1"/>
  <c r="H42" i="6" s="1"/>
  <c r="H37" i="4"/>
  <c r="L69" i="1"/>
  <c r="M69" i="1" s="1"/>
  <c r="N69" i="1" s="1"/>
  <c r="R69" i="1" s="1"/>
  <c r="H40" i="6" s="1"/>
  <c r="Q69" i="1"/>
  <c r="H39" i="5" s="1"/>
  <c r="K54" i="2" l="1"/>
  <c r="J94" i="2"/>
  <c r="K54" i="1"/>
  <c r="J94" i="1"/>
  <c r="H33" i="4"/>
  <c r="H17" i="4" s="1"/>
  <c r="H15" i="4" s="1"/>
  <c r="H86" i="4" s="1"/>
  <c r="H38" i="5"/>
  <c r="H39" i="6"/>
  <c r="H35" i="6"/>
  <c r="H17" i="6" s="1"/>
  <c r="H15" i="6" s="1"/>
  <c r="H88" i="6" s="1"/>
  <c r="Q54" i="1" l="1"/>
  <c r="L54" i="1"/>
  <c r="K94" i="1"/>
  <c r="L54" i="2"/>
  <c r="Q54" i="2"/>
  <c r="K94" i="2"/>
  <c r="Q94" i="2" s="1"/>
  <c r="M54" i="2" l="1"/>
  <c r="L94" i="2"/>
  <c r="M54" i="1"/>
  <c r="L94" i="1"/>
  <c r="H35" i="5"/>
  <c r="H34" i="5" s="1"/>
  <c r="H17" i="5" s="1"/>
  <c r="H15" i="5" s="1"/>
  <c r="H87" i="5" s="1"/>
  <c r="Q94" i="1"/>
  <c r="N54" i="1" l="1"/>
  <c r="M94" i="1"/>
  <c r="N54" i="2"/>
  <c r="M94" i="2"/>
  <c r="R54" i="2" l="1"/>
  <c r="N94" i="2"/>
  <c r="R94" i="2" s="1"/>
  <c r="R54" i="1"/>
  <c r="R94" i="1" s="1"/>
  <c r="N94" i="1"/>
</calcChain>
</file>

<file path=xl/sharedStrings.xml><?xml version="1.0" encoding="utf-8"?>
<sst xmlns="http://schemas.openxmlformats.org/spreadsheetml/2006/main" count="530" uniqueCount="105">
  <si>
    <t>DETALLE DE AMORTIZACION E INTERESES - PAGADO 2023</t>
  </si>
  <si>
    <t>Apertura por tipo de Crédito</t>
  </si>
  <si>
    <t>Saldo al 31/12/22</t>
  </si>
  <si>
    <t>ACUMULADO I TRIMESTRE</t>
  </si>
  <si>
    <t>ACUMULADO II TRIMESTRE</t>
  </si>
  <si>
    <t>ACUMULADO III TRIMESTRE</t>
  </si>
  <si>
    <t>ACUMULADO IV TRIMESTRE</t>
  </si>
  <si>
    <t>Reperfilamiento</t>
  </si>
  <si>
    <t xml:space="preserve">Amortización </t>
  </si>
  <si>
    <t>Servicios</t>
  </si>
  <si>
    <t>Capital Residual Actualizado</t>
  </si>
  <si>
    <t>Cammesa</t>
  </si>
  <si>
    <t>FFDP (3.000 millones)</t>
  </si>
  <si>
    <t>FFDP (10.000 millones)</t>
  </si>
  <si>
    <t>BID VI PES</t>
  </si>
  <si>
    <t>BID VI UNC</t>
  </si>
  <si>
    <t>F.F.F.I.R.  (Z-0012-17-A)</t>
  </si>
  <si>
    <t>F.F.F.I.R.  (Z-2102-21-A)</t>
  </si>
  <si>
    <t>Reestructuracion (Resolucion 741)</t>
  </si>
  <si>
    <t xml:space="preserve">FGS </t>
  </si>
  <si>
    <t>BONO CONVERSION</t>
  </si>
  <si>
    <t>PROMES - GOBERNADOR GREGORES</t>
  </si>
  <si>
    <t>PROMES - HIPOLITO YRIGOYEN</t>
  </si>
  <si>
    <t>PROMES - LAS HERAS</t>
  </si>
  <si>
    <t>PROMES - TRES LAGOS</t>
  </si>
  <si>
    <t>B.N.A. (1.500 millones)</t>
  </si>
  <si>
    <t xml:space="preserve">Total Amortización </t>
  </si>
  <si>
    <t xml:space="preserve">Total Servicios </t>
  </si>
  <si>
    <t xml:space="preserve">Stok de Deuda </t>
  </si>
  <si>
    <t>DETALLE DE AMORTIZACION E INTERESES - DEVENGADO 2023</t>
  </si>
  <si>
    <t>ANEXO II</t>
  </si>
  <si>
    <t>Planilla 2</t>
  </si>
  <si>
    <t xml:space="preserve">STOCK DE DEUDA DE LA ADMINISTRACION PUBLICA NO FINANCIERA PROVINCIAL  </t>
  </si>
  <si>
    <t>I TRIMESTRE 2022</t>
  </si>
  <si>
    <t>SERVICIOS DEVENGADOS DEL PERIODO</t>
  </si>
  <si>
    <t>SERVICIOS BASE CAJA</t>
  </si>
  <si>
    <t>PRESTAMISTA</t>
  </si>
  <si>
    <t>MONEDA 
ORIGINAL</t>
  </si>
  <si>
    <t>VTO FINAL</t>
  </si>
  <si>
    <t>STOCK DEUDA</t>
  </si>
  <si>
    <t>USO DEL 
CRÉDITO</t>
  </si>
  <si>
    <t>AMORTIZACION</t>
  </si>
  <si>
    <t>INTERESES</t>
  </si>
  <si>
    <t>COMISIONES 
Y GASTOS</t>
  </si>
  <si>
    <t>GOBIERNO NACIONAL</t>
  </si>
  <si>
    <t>TESORO NACIONAL</t>
  </si>
  <si>
    <t>- FONDO FIDUCIARIO PARA EL DESARROLLO PROVINCIAL</t>
  </si>
  <si>
    <t xml:space="preserve">   - REPERFILAMIENTO</t>
  </si>
  <si>
    <t>PESOS</t>
  </si>
  <si>
    <t xml:space="preserve">   - CAMESSA</t>
  </si>
  <si>
    <t xml:space="preserve">   - 3.000 millones</t>
  </si>
  <si>
    <t>- FINANCIAMIENTO DE ORGANISMOS INTERNACIONALES DE CREDITO</t>
  </si>
  <si>
    <t xml:space="preserve">- FINANCIAMIENTO POR CONVENIOS BILATERALES INTERNACIONALES </t>
  </si>
  <si>
    <t xml:space="preserve">    - BID VI (PES)</t>
  </si>
  <si>
    <t>DOLARES</t>
  </si>
  <si>
    <t xml:space="preserve">    - BID VI (UNC)</t>
  </si>
  <si>
    <t>- OTROS FONDOS FIDUCIARIOS</t>
  </si>
  <si>
    <t xml:space="preserve">   - FFFIR Z-0012-17-A</t>
  </si>
  <si>
    <t>- OTROS</t>
  </si>
  <si>
    <t xml:space="preserve">    - RESOLUCION 741</t>
  </si>
  <si>
    <t xml:space="preserve">    - FGS</t>
  </si>
  <si>
    <t xml:space="preserve">    - BONO DE CONVERSION</t>
  </si>
  <si>
    <t xml:space="preserve">    - PROMES</t>
  </si>
  <si>
    <t xml:space="preserve">      - GOBERNADOR GREGORES</t>
  </si>
  <si>
    <t xml:space="preserve">      - HIPOLITO IRIGOYEN</t>
  </si>
  <si>
    <t xml:space="preserve">      - LAS HERAS</t>
  </si>
  <si>
    <t xml:space="preserve">      - TRES LAGOS</t>
  </si>
  <si>
    <t>ENTIDADES BANCARIAS Y FINANCIERAS</t>
  </si>
  <si>
    <t xml:space="preserve"> - ENTIDADES BANCARIAS Y FINANCIERAS REGIDAS POR B.C.R.A.</t>
  </si>
  <si>
    <t xml:space="preserve">   - BNA</t>
  </si>
  <si>
    <t xml:space="preserve"> - ENTIDADES BANCARIAS Y FINANCIERAS NO REGIDAS POR EL B.C.R.A.</t>
  </si>
  <si>
    <t>PRESTAMOS DIRECTOS CON ORGANISMOS INTERNACIONALES</t>
  </si>
  <si>
    <t>- BID</t>
  </si>
  <si>
    <t>- BIRF</t>
  </si>
  <si>
    <t>DEUDA CONSOLIDADA (1)</t>
  </si>
  <si>
    <t>-xxx</t>
  </si>
  <si>
    <t>TITULOS PUBLICOS PROVINCIALES</t>
  </si>
  <si>
    <t>TITULOS PUBLICOS LOCALES</t>
  </si>
  <si>
    <t xml:space="preserve">   -Bonos Colocacion Voluntaria</t>
  </si>
  <si>
    <t xml:space="preserve">   -Bonos Colocacion No Voluntaria</t>
  </si>
  <si>
    <t xml:space="preserve">TITULOS PUBLICOS INTERNACIONALES </t>
  </si>
  <si>
    <r>
      <t xml:space="preserve">LETRAS DE LARGO PLAZO </t>
    </r>
    <r>
      <rPr>
        <vertAlign val="superscript"/>
        <sz val="10"/>
        <rFont val="Arial"/>
        <family val="2"/>
      </rPr>
      <t>(3)</t>
    </r>
  </si>
  <si>
    <t>Fecha emisión</t>
  </si>
  <si>
    <t>Letra 1</t>
  </si>
  <si>
    <t>Letra 2</t>
  </si>
  <si>
    <r>
      <t xml:space="preserve">GARANTIA Y/O AVALES </t>
    </r>
    <r>
      <rPr>
        <vertAlign val="superscript"/>
        <sz val="10"/>
        <rFont val="Arial"/>
        <family val="2"/>
      </rPr>
      <t>(2)</t>
    </r>
  </si>
  <si>
    <t>OTROS</t>
  </si>
  <si>
    <t xml:space="preserve"> - ADELANTOS REGALIAS HIDROCARBURIFERAS</t>
  </si>
  <si>
    <t xml:space="preserve"> - ADELANTOS REGALIAS HIDROCARBURIFERAS - INTRAMES</t>
  </si>
  <si>
    <t xml:space="preserve"> - ADELANTOS CANON HIDROCARBURIFERO</t>
  </si>
  <si>
    <t>TOTAL DE DEUDA PUBLICA PROVINCIAL</t>
  </si>
  <si>
    <r>
      <t xml:space="preserve">LETRAS DE CORTO PLAZO </t>
    </r>
    <r>
      <rPr>
        <vertAlign val="superscript"/>
        <sz val="10"/>
        <rFont val="Arial"/>
        <family val="2"/>
      </rPr>
      <t>(4)</t>
    </r>
  </si>
  <si>
    <t>DEUDA FLOTANTE</t>
  </si>
  <si>
    <t>PERSONAL</t>
  </si>
  <si>
    <t>PROVEEDORES Y CONTRATISTAS</t>
  </si>
  <si>
    <t>TRANSFERENCIAS</t>
  </si>
  <si>
    <t>(1) Se consigna la Deuda Consolidada que no se encuentre instrumentada mediante la emisión de Títulos Públicos</t>
  </si>
  <si>
    <t>(2) Se incuyen aquellos Avales y Garantías en los que el deudor ha incurrido en incumplimiento de pago, con lo cual la provincia como garante ha debido hacerse cargo de la deuda.</t>
  </si>
  <si>
    <t xml:space="preserve">(3) Son Letras que cuyo vencimiento se produce más allá del cierre del ejercicio fiscal, por lo tanto, forman parte del Stock de Deuda (Art. 57 Ley de Administración Financiera). </t>
  </si>
  <si>
    <t xml:space="preserve">(4) Las Letras de Corto Plazo se incluyen en el Anexo II a efectos informativos. </t>
  </si>
  <si>
    <t>II TRIMESTRE 2022</t>
  </si>
  <si>
    <t>III TRIMESTRE 2022</t>
  </si>
  <si>
    <t xml:space="preserve">   - 10.000 millones</t>
  </si>
  <si>
    <t>IV TRIMESTRE 2023</t>
  </si>
  <si>
    <t xml:space="preserve">   - FFFIR Z-2102-21-A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</si>
</sst>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.00\ _P_t_a_-;\-* #,##0.00\ _P_t_a_-;_-* &quot;-&quot;??\ _P_t_a_-;_-@_-"/>
    <numFmt numFmtId="167" formatCode="_-* #,##0\ _P_t_a_-;\-* #,##0\ _P_t_a_-;_-* &quot;-&quot;\ _P_t_a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Unicode MS"/>
      <family val="3"/>
      <charset val="128"/>
    </font>
    <font>
      <b/>
      <sz val="11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9"/>
      <name val="Arial Unicode MS"/>
      <family val="3"/>
      <charset val="128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37" fontId="8" fillId="0" borderId="0"/>
    <xf numFmtId="167" fontId="3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164" fontId="3" fillId="0" borderId="0" xfId="1" applyFont="1" applyFill="1"/>
    <xf numFmtId="0" fontId="2" fillId="0" borderId="0" xfId="0" applyFont="1"/>
    <xf numFmtId="165" fontId="4" fillId="0" borderId="0" xfId="1" applyNumberFormat="1" applyFont="1" applyFill="1"/>
    <xf numFmtId="165" fontId="3" fillId="0" borderId="0" xfId="1" applyNumberFormat="1" applyFont="1" applyFill="1"/>
    <xf numFmtId="0" fontId="4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165" fontId="4" fillId="0" borderId="3" xfId="1" applyNumberFormat="1" applyFont="1" applyFill="1" applyBorder="1"/>
    <xf numFmtId="165" fontId="3" fillId="0" borderId="3" xfId="1" applyNumberFormat="1" applyFont="1" applyFill="1" applyBorder="1"/>
    <xf numFmtId="0" fontId="4" fillId="0" borderId="2" xfId="0" applyFont="1" applyBorder="1"/>
    <xf numFmtId="165" fontId="4" fillId="0" borderId="2" xfId="1" applyNumberFormat="1" applyFont="1" applyFill="1" applyBorder="1"/>
    <xf numFmtId="165" fontId="3" fillId="0" borderId="2" xfId="1" applyNumberFormat="1" applyFont="1" applyFill="1" applyBorder="1"/>
    <xf numFmtId="0" fontId="3" fillId="0" borderId="2" xfId="0" applyFont="1" applyBorder="1" applyAlignment="1">
      <alignment horizontal="left" indent="3"/>
    </xf>
    <xf numFmtId="0" fontId="4" fillId="0" borderId="2" xfId="0" applyFont="1" applyBorder="1" applyAlignment="1">
      <alignment horizontal="left" indent="3"/>
    </xf>
    <xf numFmtId="165" fontId="3" fillId="0" borderId="0" xfId="0" applyNumberFormat="1" applyFont="1"/>
    <xf numFmtId="0" fontId="3" fillId="0" borderId="4" xfId="0" applyFont="1" applyBorder="1"/>
    <xf numFmtId="165" fontId="4" fillId="0" borderId="4" xfId="1" applyNumberFormat="1" applyFont="1" applyFill="1" applyBorder="1"/>
    <xf numFmtId="165" fontId="3" fillId="0" borderId="4" xfId="1" applyNumberFormat="1" applyFont="1" applyFill="1" applyBorder="1"/>
    <xf numFmtId="0" fontId="4" fillId="0" borderId="1" xfId="0" applyFont="1" applyBorder="1"/>
    <xf numFmtId="165" fontId="4" fillId="0" borderId="1" xfId="1" applyNumberFormat="1" applyFont="1" applyFill="1" applyBorder="1"/>
    <xf numFmtId="0" fontId="4" fillId="0" borderId="5" xfId="0" applyFont="1" applyBorder="1"/>
    <xf numFmtId="165" fontId="4" fillId="0" borderId="5" xfId="1" applyNumberFormat="1" applyFont="1" applyFill="1" applyBorder="1"/>
    <xf numFmtId="165" fontId="3" fillId="0" borderId="5" xfId="1" applyNumberFormat="1" applyFont="1" applyFill="1" applyBorder="1"/>
    <xf numFmtId="165" fontId="3" fillId="0" borderId="0" xfId="1" applyNumberFormat="1" applyFont="1" applyFill="1" applyBorder="1"/>
    <xf numFmtId="9" fontId="4" fillId="0" borderId="0" xfId="2" applyFont="1" applyFill="1"/>
    <xf numFmtId="9" fontId="3" fillId="0" borderId="0" xfId="2" applyFont="1" applyFill="1"/>
    <xf numFmtId="0" fontId="5" fillId="0" borderId="0" xfId="3" applyFont="1"/>
    <xf numFmtId="165" fontId="5" fillId="0" borderId="0" xfId="3" applyNumberFormat="1" applyFont="1"/>
    <xf numFmtId="165" fontId="4" fillId="0" borderId="0" xfId="3" applyNumberFormat="1" applyFont="1" applyAlignment="1">
      <alignment horizontal="right"/>
    </xf>
    <xf numFmtId="165" fontId="6" fillId="0" borderId="0" xfId="3" applyNumberFormat="1" applyFont="1"/>
    <xf numFmtId="0" fontId="6" fillId="0" borderId="0" xfId="3" applyFont="1"/>
    <xf numFmtId="165" fontId="6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0" fontId="4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165" fontId="7" fillId="0" borderId="0" xfId="4" applyNumberFormat="1" applyFont="1" applyAlignment="1">
      <alignment horizontal="left"/>
    </xf>
    <xf numFmtId="165" fontId="7" fillId="0" borderId="0" xfId="3" applyNumberFormat="1" applyFont="1" applyAlignment="1">
      <alignment horizontal="left"/>
    </xf>
    <xf numFmtId="0" fontId="3" fillId="0" borderId="0" xfId="3" quotePrefix="1" applyAlignment="1">
      <alignment horizontal="left"/>
    </xf>
    <xf numFmtId="0" fontId="5" fillId="0" borderId="0" xfId="3" applyFont="1" applyAlignment="1">
      <alignment horizontal="left"/>
    </xf>
    <xf numFmtId="165" fontId="5" fillId="0" borderId="0" xfId="4" applyNumberFormat="1" applyFont="1" applyFill="1" applyAlignment="1">
      <alignment horizontal="left"/>
    </xf>
    <xf numFmtId="165" fontId="5" fillId="0" borderId="0" xfId="3" applyNumberFormat="1" applyFont="1" applyAlignment="1">
      <alignment horizontal="left"/>
    </xf>
    <xf numFmtId="165" fontId="5" fillId="0" borderId="0" xfId="4" applyNumberFormat="1" applyFont="1" applyAlignment="1">
      <alignment horizontal="left"/>
    </xf>
    <xf numFmtId="37" fontId="4" fillId="0" borderId="6" xfId="5" quotePrefix="1" applyFont="1" applyBorder="1" applyAlignment="1">
      <alignment horizontal="left"/>
    </xf>
    <xf numFmtId="165" fontId="5" fillId="0" borderId="0" xfId="4" applyNumberFormat="1" applyFont="1"/>
    <xf numFmtId="0" fontId="5" fillId="0" borderId="7" xfId="3" applyFont="1" applyBorder="1"/>
    <xf numFmtId="0" fontId="5" fillId="0" borderId="8" xfId="3" applyFont="1" applyBorder="1"/>
    <xf numFmtId="0" fontId="5" fillId="0" borderId="9" xfId="3" applyFont="1" applyBorder="1"/>
    <xf numFmtId="165" fontId="5" fillId="0" borderId="8" xfId="3" applyNumberFormat="1" applyFont="1" applyBorder="1"/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3" fillId="0" borderId="9" xfId="3" applyBorder="1" applyAlignment="1">
      <alignment horizontal="left"/>
    </xf>
    <xf numFmtId="0" fontId="5" fillId="0" borderId="9" xfId="3" applyFont="1" applyBorder="1" applyAlignment="1">
      <alignment horizontal="center"/>
    </xf>
    <xf numFmtId="165" fontId="9" fillId="0" borderId="9" xfId="1" applyNumberFormat="1" applyFont="1" applyFill="1" applyBorder="1" applyAlignment="1">
      <alignment horizontal="right"/>
    </xf>
    <xf numFmtId="0" fontId="5" fillId="0" borderId="10" xfId="3" applyFont="1" applyBorder="1"/>
    <xf numFmtId="0" fontId="5" fillId="0" borderId="5" xfId="3" applyFont="1" applyBorder="1"/>
    <xf numFmtId="0" fontId="5" fillId="0" borderId="11" xfId="3" applyFont="1" applyBorder="1"/>
    <xf numFmtId="0" fontId="5" fillId="0" borderId="11" xfId="3" applyFont="1" applyBorder="1" applyAlignment="1">
      <alignment horizontal="center"/>
    </xf>
    <xf numFmtId="165" fontId="5" fillId="0" borderId="11" xfId="1" applyNumberFormat="1" applyFont="1" applyFill="1" applyBorder="1" applyAlignment="1">
      <alignment horizontal="right"/>
    </xf>
    <xf numFmtId="165" fontId="5" fillId="0" borderId="3" xfId="1" applyNumberFormat="1" applyFont="1" applyFill="1" applyBorder="1" applyAlignment="1">
      <alignment horizontal="right"/>
    </xf>
    <xf numFmtId="0" fontId="9" fillId="0" borderId="14" xfId="3" applyFont="1" applyBorder="1"/>
    <xf numFmtId="0" fontId="9" fillId="0" borderId="0" xfId="3" applyFont="1"/>
    <xf numFmtId="0" fontId="9" fillId="0" borderId="15" xfId="3" applyFont="1" applyBorder="1"/>
    <xf numFmtId="0" fontId="9" fillId="0" borderId="15" xfId="3" applyFont="1" applyBorder="1" applyAlignment="1">
      <alignment horizontal="center"/>
    </xf>
    <xf numFmtId="165" fontId="9" fillId="0" borderId="15" xfId="1" applyNumberFormat="1" applyFont="1" applyFill="1" applyBorder="1" applyAlignment="1">
      <alignment horizontal="right"/>
    </xf>
    <xf numFmtId="0" fontId="10" fillId="0" borderId="0" xfId="3" applyFont="1"/>
    <xf numFmtId="0" fontId="5" fillId="0" borderId="14" xfId="3" applyFont="1" applyBorder="1"/>
    <xf numFmtId="0" fontId="5" fillId="0" borderId="15" xfId="3" applyFont="1" applyBorder="1"/>
    <xf numFmtId="0" fontId="5" fillId="0" borderId="15" xfId="3" applyFont="1" applyBorder="1" applyAlignment="1">
      <alignment horizontal="center"/>
    </xf>
    <xf numFmtId="165" fontId="5" fillId="0" borderId="15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49" fontId="5" fillId="0" borderId="14" xfId="3" applyNumberFormat="1" applyFont="1" applyBorder="1"/>
    <xf numFmtId="14" fontId="5" fillId="0" borderId="15" xfId="3" applyNumberFormat="1" applyFont="1" applyBorder="1" applyAlignment="1">
      <alignment horizontal="center"/>
    </xf>
    <xf numFmtId="165" fontId="5" fillId="0" borderId="2" xfId="1" applyNumberFormat="1" applyFont="1" applyFill="1" applyBorder="1" applyAlignment="1" applyProtection="1">
      <alignment horizontal="right"/>
      <protection hidden="1"/>
    </xf>
    <xf numFmtId="165" fontId="5" fillId="0" borderId="15" xfId="1" applyNumberFormat="1" applyFont="1" applyFill="1" applyBorder="1" applyAlignment="1" applyProtection="1">
      <alignment horizontal="right"/>
      <protection hidden="1"/>
    </xf>
    <xf numFmtId="0" fontId="9" fillId="0" borderId="14" xfId="3" quotePrefix="1" applyFont="1" applyBorder="1"/>
    <xf numFmtId="165" fontId="9" fillId="0" borderId="2" xfId="1" applyNumberFormat="1" applyFont="1" applyFill="1" applyBorder="1" applyAlignment="1">
      <alignment horizontal="right"/>
    </xf>
    <xf numFmtId="49" fontId="9" fillId="0" borderId="14" xfId="3" applyNumberFormat="1" applyFont="1" applyBorder="1"/>
    <xf numFmtId="49" fontId="0" fillId="0" borderId="14" xfId="0" applyNumberFormat="1" applyBorder="1" applyAlignment="1">
      <alignment horizontal="left"/>
    </xf>
    <xf numFmtId="0" fontId="5" fillId="0" borderId="12" xfId="3" applyFont="1" applyBorder="1"/>
    <xf numFmtId="0" fontId="5" fillId="0" borderId="6" xfId="3" applyFont="1" applyBorder="1"/>
    <xf numFmtId="0" fontId="5" fillId="0" borderId="13" xfId="3" applyFont="1" applyBorder="1"/>
    <xf numFmtId="165" fontId="5" fillId="0" borderId="4" xfId="1" applyNumberFormat="1" applyFont="1" applyFill="1" applyBorder="1" applyAlignment="1">
      <alignment horizontal="right"/>
    </xf>
    <xf numFmtId="0" fontId="5" fillId="0" borderId="14" xfId="3" quotePrefix="1" applyFont="1" applyBorder="1"/>
    <xf numFmtId="165" fontId="5" fillId="0" borderId="1" xfId="1" applyNumberFormat="1" applyFont="1" applyFill="1" applyBorder="1" applyAlignment="1">
      <alignment horizontal="right"/>
    </xf>
    <xf numFmtId="0" fontId="3" fillId="0" borderId="0" xfId="3" applyAlignment="1">
      <alignment horizontal="left"/>
    </xf>
    <xf numFmtId="0" fontId="3" fillId="0" borderId="15" xfId="3" applyBorder="1" applyAlignment="1">
      <alignment horizontal="left"/>
    </xf>
    <xf numFmtId="0" fontId="9" fillId="0" borderId="9" xfId="3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right"/>
    </xf>
    <xf numFmtId="0" fontId="3" fillId="0" borderId="10" xfId="3" applyBorder="1" applyAlignment="1">
      <alignment horizontal="left"/>
    </xf>
    <xf numFmtId="0" fontId="3" fillId="0" borderId="5" xfId="3" applyBorder="1" applyAlignment="1">
      <alignment horizontal="left"/>
    </xf>
    <xf numFmtId="0" fontId="3" fillId="0" borderId="11" xfId="3" applyBorder="1" applyAlignment="1">
      <alignment horizontal="left"/>
    </xf>
    <xf numFmtId="0" fontId="4" fillId="0" borderId="15" xfId="3" applyFont="1" applyBorder="1" applyAlignment="1">
      <alignment horizontal="left"/>
    </xf>
    <xf numFmtId="0" fontId="3" fillId="0" borderId="14" xfId="3" applyBorder="1" applyAlignment="1">
      <alignment horizontal="left"/>
    </xf>
    <xf numFmtId="43" fontId="6" fillId="0" borderId="0" xfId="3" applyNumberFormat="1" applyFont="1"/>
    <xf numFmtId="0" fontId="3" fillId="0" borderId="6" xfId="3" applyBorder="1" applyAlignment="1">
      <alignment horizontal="left"/>
    </xf>
    <xf numFmtId="0" fontId="3" fillId="0" borderId="13" xfId="3" applyBorder="1" applyAlignment="1">
      <alignment horizontal="left"/>
    </xf>
    <xf numFmtId="0" fontId="9" fillId="0" borderId="13" xfId="3" applyFont="1" applyBorder="1" applyAlignment="1">
      <alignment horizontal="center"/>
    </xf>
    <xf numFmtId="165" fontId="9" fillId="0" borderId="4" xfId="1" applyNumberFormat="1" applyFont="1" applyFill="1" applyBorder="1" applyAlignment="1">
      <alignment horizontal="right"/>
    </xf>
    <xf numFmtId="167" fontId="5" fillId="0" borderId="15" xfId="3" applyNumberFormat="1" applyFont="1" applyBorder="1"/>
    <xf numFmtId="0" fontId="5" fillId="0" borderId="13" xfId="3" applyFont="1" applyBorder="1" applyAlignment="1">
      <alignment horizontal="center"/>
    </xf>
    <xf numFmtId="0" fontId="3" fillId="0" borderId="0" xfId="3" applyAlignment="1">
      <alignment horizontal="center"/>
    </xf>
    <xf numFmtId="165" fontId="9" fillId="0" borderId="0" xfId="4" applyNumberFormat="1" applyFont="1" applyFill="1" applyAlignment="1">
      <alignment horizontal="center"/>
    </xf>
    <xf numFmtId="165" fontId="9" fillId="0" borderId="0" xfId="6" applyNumberFormat="1" applyFont="1" applyFill="1" applyBorder="1" applyAlignment="1">
      <alignment horizontal="center"/>
    </xf>
    <xf numFmtId="165" fontId="5" fillId="0" borderId="0" xfId="4" applyNumberFormat="1" applyFont="1" applyFill="1"/>
    <xf numFmtId="165" fontId="5" fillId="0" borderId="0" xfId="3" applyNumberFormat="1" applyFont="1" applyAlignment="1">
      <alignment horizontal="center"/>
    </xf>
    <xf numFmtId="165" fontId="6" fillId="0" borderId="0" xfId="4" applyNumberFormat="1" applyFont="1" applyFill="1"/>
    <xf numFmtId="1" fontId="6" fillId="0" borderId="0" xfId="3" applyNumberFormat="1" applyFont="1"/>
    <xf numFmtId="166" fontId="6" fillId="0" borderId="0" xfId="4" applyFont="1" applyFill="1"/>
    <xf numFmtId="165" fontId="6" fillId="0" borderId="0" xfId="4" applyNumberFormat="1" applyFont="1"/>
    <xf numFmtId="0" fontId="2" fillId="0" borderId="0" xfId="0" applyFont="1" applyAlignment="1">
      <alignment horizontal="center"/>
    </xf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3" fillId="0" borderId="9" xfId="3" applyBorder="1" applyAlignment="1">
      <alignment horizontal="left"/>
    </xf>
    <xf numFmtId="0" fontId="4" fillId="0" borderId="7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0" fontId="4" fillId="0" borderId="9" xfId="3" applyFont="1" applyBorder="1" applyAlignment="1">
      <alignment horizontal="left"/>
    </xf>
    <xf numFmtId="165" fontId="3" fillId="0" borderId="3" xfId="3" applyNumberFormat="1" applyBorder="1" applyAlignment="1">
      <alignment horizontal="center" vertical="top"/>
    </xf>
    <xf numFmtId="165" fontId="3" fillId="0" borderId="4" xfId="3" applyNumberFormat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 wrapText="1"/>
    </xf>
    <xf numFmtId="165" fontId="5" fillId="0" borderId="7" xfId="3" applyNumberFormat="1" applyFont="1" applyBorder="1" applyAlignment="1">
      <alignment horizontal="center"/>
    </xf>
    <xf numFmtId="165" fontId="5" fillId="0" borderId="8" xfId="3" applyNumberFormat="1" applyFont="1" applyBorder="1" applyAlignment="1">
      <alignment horizontal="center"/>
    </xf>
    <xf numFmtId="165" fontId="5" fillId="0" borderId="9" xfId="3" applyNumberFormat="1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" fillId="0" borderId="5" xfId="3" applyBorder="1" applyAlignment="1">
      <alignment horizontal="center"/>
    </xf>
    <xf numFmtId="0" fontId="3" fillId="0" borderId="11" xfId="3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11" xfId="3" applyBorder="1" applyAlignment="1">
      <alignment horizontal="center" vertical="top" wrapText="1"/>
    </xf>
    <xf numFmtId="0" fontId="3" fillId="0" borderId="13" xfId="3" applyBorder="1" applyAlignment="1">
      <alignment horizontal="center" vertical="top"/>
    </xf>
    <xf numFmtId="0" fontId="3" fillId="0" borderId="11" xfId="3" applyBorder="1" applyAlignment="1">
      <alignment horizontal="center" vertical="top"/>
    </xf>
    <xf numFmtId="165" fontId="3" fillId="0" borderId="11" xfId="4" applyNumberFormat="1" applyFont="1" applyFill="1" applyBorder="1" applyAlignment="1">
      <alignment horizontal="center" vertical="top"/>
    </xf>
    <xf numFmtId="165" fontId="3" fillId="0" borderId="13" xfId="4" applyNumberFormat="1" applyFont="1" applyFill="1" applyBorder="1" applyAlignment="1">
      <alignment horizontal="center" vertical="top"/>
    </xf>
    <xf numFmtId="165" fontId="3" fillId="0" borderId="3" xfId="4" applyNumberFormat="1" applyFont="1" applyFill="1" applyBorder="1" applyAlignment="1">
      <alignment horizontal="center" vertical="top" wrapText="1"/>
    </xf>
    <xf numFmtId="165" fontId="3" fillId="0" borderId="4" xfId="4" applyNumberFormat="1" applyFont="1" applyFill="1" applyBorder="1" applyAlignment="1">
      <alignment horizontal="center" vertical="top"/>
    </xf>
    <xf numFmtId="165" fontId="3" fillId="0" borderId="11" xfId="3" applyNumberFormat="1" applyBorder="1" applyAlignment="1">
      <alignment horizontal="center" vertical="top"/>
    </xf>
    <xf numFmtId="165" fontId="3" fillId="0" borderId="13" xfId="3" applyNumberFormat="1" applyBorder="1" applyAlignment="1">
      <alignment horizontal="center" vertical="top"/>
    </xf>
    <xf numFmtId="0" fontId="4" fillId="2" borderId="10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3" fillId="2" borderId="3" xfId="3" applyFill="1" applyBorder="1" applyAlignment="1">
      <alignment horizontal="center" vertical="center" wrapText="1"/>
    </xf>
    <xf numFmtId="0" fontId="3" fillId="2" borderId="2" xfId="3" applyFill="1" applyBorder="1" applyAlignment="1">
      <alignment horizontal="center" vertical="center" wrapText="1"/>
    </xf>
    <xf numFmtId="0" fontId="3" fillId="2" borderId="4" xfId="3" applyFill="1" applyBorder="1" applyAlignment="1">
      <alignment horizontal="center" vertical="center" wrapText="1"/>
    </xf>
    <xf numFmtId="0" fontId="3" fillId="2" borderId="3" xfId="3" applyFill="1" applyBorder="1" applyAlignment="1">
      <alignment horizontal="center" vertical="center"/>
    </xf>
    <xf numFmtId="0" fontId="3" fillId="2" borderId="2" xfId="3" applyFill="1" applyBorder="1" applyAlignment="1">
      <alignment horizontal="center" vertical="center"/>
    </xf>
    <xf numFmtId="0" fontId="3" fillId="2" borderId="4" xfId="3" applyFill="1" applyBorder="1" applyAlignment="1">
      <alignment horizontal="center" vertical="center"/>
    </xf>
    <xf numFmtId="165" fontId="3" fillId="2" borderId="3" xfId="4" applyNumberFormat="1" applyFont="1" applyFill="1" applyBorder="1" applyAlignment="1">
      <alignment horizontal="center" vertical="center"/>
    </xf>
    <xf numFmtId="165" fontId="3" fillId="2" borderId="2" xfId="4" applyNumberFormat="1" applyFont="1" applyFill="1" applyBorder="1" applyAlignment="1">
      <alignment horizontal="center" vertical="center"/>
    </xf>
    <xf numFmtId="165" fontId="3" fillId="2" borderId="4" xfId="4" applyNumberFormat="1" applyFont="1" applyFill="1" applyBorder="1" applyAlignment="1">
      <alignment horizontal="center" vertical="center"/>
    </xf>
    <xf numFmtId="165" fontId="3" fillId="2" borderId="3" xfId="4" applyNumberFormat="1" applyFont="1" applyFill="1" applyBorder="1" applyAlignment="1">
      <alignment horizontal="center" vertical="center" wrapText="1"/>
    </xf>
    <xf numFmtId="165" fontId="3" fillId="2" borderId="2" xfId="4" applyNumberFormat="1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[0] 2" xfId="6" xr:uid="{E62443B0-4BA7-48A9-BDF7-897853094C3C}"/>
    <cellStyle name="Millares 4" xfId="4" xr:uid="{F36C4A06-A7C3-48DC-BA1F-9B1899D34FF5}"/>
    <cellStyle name="Normal" xfId="0" builtinId="0"/>
    <cellStyle name="Normal 2 38" xfId="3" xr:uid="{800CCF13-D8C9-46FD-BB29-EED937DF9B40}"/>
    <cellStyle name="Normal_E-98" xfId="5" xr:uid="{B33DA9D4-71F5-467D-B508-2ADC2F43BBAD}"/>
    <cellStyle name="Porcentaje" xfId="2" builtinId="5"/>
  </cellStyles>
  <dxfs count="0"/>
  <tableStyles count="1" defaultTableStyle="TableStyleMedium2" defaultPivotStyle="PivotStyleLight16">
    <tableStyle name="Invisible" pivot="0" table="0" count="0" xr9:uid="{FEE82138-F2D7-40E2-BF24-5D6A7D6621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225425</xdr:colOff>
      <xdr:row>5</xdr:row>
      <xdr:rowOff>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CD64D243-1F4C-41D8-AF4B-9AFE97A2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3883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225425</xdr:colOff>
      <xdr:row>5</xdr:row>
      <xdr:rowOff>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9C0735C-0C38-4B7F-B7B3-6F66BF3E8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3883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6</xdr:col>
      <xdr:colOff>0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292B9AF-AC5E-46AD-BC5B-B17939E64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4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6</xdr:col>
      <xdr:colOff>0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03CE135-22D1-440F-8207-08E5F37A9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4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6</xdr:col>
      <xdr:colOff>0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5E900C2-EA7C-47CB-9689-2928EDF6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4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6</xdr:col>
      <xdr:colOff>0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320600D-4ACC-4FD6-A3BE-956A9464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4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B985-42F5-47E4-ACE7-96ADD153AC36}">
  <dimension ref="A7:T96"/>
  <sheetViews>
    <sheetView tabSelected="1" topLeftCell="B52" zoomScaleNormal="100" workbookViewId="0">
      <selection activeCell="N43" sqref="N43"/>
    </sheetView>
  </sheetViews>
  <sheetFormatPr baseColWidth="10" defaultRowHeight="12.75"/>
  <cols>
    <col min="1" max="1" width="37.85546875" style="1" bestFit="1" customWidth="1"/>
    <col min="2" max="2" width="19" style="4" customWidth="1"/>
    <col min="3" max="8" width="19" style="5" customWidth="1"/>
    <col min="9" max="9" width="19.5703125" style="5" customWidth="1"/>
    <col min="10" max="14" width="19" style="5" customWidth="1"/>
    <col min="15" max="16" width="20" style="1" customWidth="1"/>
    <col min="17" max="18" width="19" style="5" customWidth="1"/>
    <col min="19" max="19" width="14.85546875" style="2" bestFit="1" customWidth="1"/>
    <col min="20" max="135" width="11.42578125" style="1"/>
    <col min="136" max="136" width="37.85546875" style="1" bestFit="1" customWidth="1"/>
    <col min="137" max="137" width="23" style="1" bestFit="1" customWidth="1"/>
    <col min="138" max="149" width="19" style="1" customWidth="1"/>
    <col min="150" max="150" width="19.140625" style="1" bestFit="1" customWidth="1"/>
    <col min="151" max="151" width="16" style="1" bestFit="1" customWidth="1"/>
    <col min="152" max="153" width="13.42578125" style="1" bestFit="1" customWidth="1"/>
    <col min="154" max="391" width="11.42578125" style="1"/>
    <col min="392" max="392" width="37.85546875" style="1" bestFit="1" customWidth="1"/>
    <col min="393" max="393" width="23" style="1" bestFit="1" customWidth="1"/>
    <col min="394" max="405" width="19" style="1" customWidth="1"/>
    <col min="406" max="406" width="19.140625" style="1" bestFit="1" customWidth="1"/>
    <col min="407" max="407" width="16" style="1" bestFit="1" customWidth="1"/>
    <col min="408" max="409" width="13.42578125" style="1" bestFit="1" customWidth="1"/>
    <col min="410" max="647" width="11.42578125" style="1"/>
    <col min="648" max="648" width="37.85546875" style="1" bestFit="1" customWidth="1"/>
    <col min="649" max="649" width="23" style="1" bestFit="1" customWidth="1"/>
    <col min="650" max="661" width="19" style="1" customWidth="1"/>
    <col min="662" max="662" width="19.140625" style="1" bestFit="1" customWidth="1"/>
    <col min="663" max="663" width="16" style="1" bestFit="1" customWidth="1"/>
    <col min="664" max="665" width="13.42578125" style="1" bestFit="1" customWidth="1"/>
    <col min="666" max="903" width="11.42578125" style="1"/>
    <col min="904" max="904" width="37.85546875" style="1" bestFit="1" customWidth="1"/>
    <col min="905" max="905" width="23" style="1" bestFit="1" customWidth="1"/>
    <col min="906" max="917" width="19" style="1" customWidth="1"/>
    <col min="918" max="918" width="19.140625" style="1" bestFit="1" customWidth="1"/>
    <col min="919" max="919" width="16" style="1" bestFit="1" customWidth="1"/>
    <col min="920" max="921" width="13.42578125" style="1" bestFit="1" customWidth="1"/>
    <col min="922" max="1159" width="11.42578125" style="1"/>
    <col min="1160" max="1160" width="37.85546875" style="1" bestFit="1" customWidth="1"/>
    <col min="1161" max="1161" width="23" style="1" bestFit="1" customWidth="1"/>
    <col min="1162" max="1173" width="19" style="1" customWidth="1"/>
    <col min="1174" max="1174" width="19.140625" style="1" bestFit="1" customWidth="1"/>
    <col min="1175" max="1175" width="16" style="1" bestFit="1" customWidth="1"/>
    <col min="1176" max="1177" width="13.42578125" style="1" bestFit="1" customWidth="1"/>
    <col min="1178" max="1415" width="11.42578125" style="1"/>
    <col min="1416" max="1416" width="37.85546875" style="1" bestFit="1" customWidth="1"/>
    <col min="1417" max="1417" width="23" style="1" bestFit="1" customWidth="1"/>
    <col min="1418" max="1429" width="19" style="1" customWidth="1"/>
    <col min="1430" max="1430" width="19.140625" style="1" bestFit="1" customWidth="1"/>
    <col min="1431" max="1431" width="16" style="1" bestFit="1" customWidth="1"/>
    <col min="1432" max="1433" width="13.42578125" style="1" bestFit="1" customWidth="1"/>
    <col min="1434" max="1671" width="11.42578125" style="1"/>
    <col min="1672" max="1672" width="37.85546875" style="1" bestFit="1" customWidth="1"/>
    <col min="1673" max="1673" width="23" style="1" bestFit="1" customWidth="1"/>
    <col min="1674" max="1685" width="19" style="1" customWidth="1"/>
    <col min="1686" max="1686" width="19.140625" style="1" bestFit="1" customWidth="1"/>
    <col min="1687" max="1687" width="16" style="1" bestFit="1" customWidth="1"/>
    <col min="1688" max="1689" width="13.42578125" style="1" bestFit="1" customWidth="1"/>
    <col min="1690" max="1927" width="11.42578125" style="1"/>
    <col min="1928" max="1928" width="37.85546875" style="1" bestFit="1" customWidth="1"/>
    <col min="1929" max="1929" width="23" style="1" bestFit="1" customWidth="1"/>
    <col min="1930" max="1941" width="19" style="1" customWidth="1"/>
    <col min="1942" max="1942" width="19.140625" style="1" bestFit="1" customWidth="1"/>
    <col min="1943" max="1943" width="16" style="1" bestFit="1" customWidth="1"/>
    <col min="1944" max="1945" width="13.42578125" style="1" bestFit="1" customWidth="1"/>
    <col min="1946" max="2183" width="11.42578125" style="1"/>
    <col min="2184" max="2184" width="37.85546875" style="1" bestFit="1" customWidth="1"/>
    <col min="2185" max="2185" width="23" style="1" bestFit="1" customWidth="1"/>
    <col min="2186" max="2197" width="19" style="1" customWidth="1"/>
    <col min="2198" max="2198" width="19.140625" style="1" bestFit="1" customWidth="1"/>
    <col min="2199" max="2199" width="16" style="1" bestFit="1" customWidth="1"/>
    <col min="2200" max="2201" width="13.42578125" style="1" bestFit="1" customWidth="1"/>
    <col min="2202" max="2439" width="11.42578125" style="1"/>
    <col min="2440" max="2440" width="37.85546875" style="1" bestFit="1" customWidth="1"/>
    <col min="2441" max="2441" width="23" style="1" bestFit="1" customWidth="1"/>
    <col min="2442" max="2453" width="19" style="1" customWidth="1"/>
    <col min="2454" max="2454" width="19.140625" style="1" bestFit="1" customWidth="1"/>
    <col min="2455" max="2455" width="16" style="1" bestFit="1" customWidth="1"/>
    <col min="2456" max="2457" width="13.42578125" style="1" bestFit="1" customWidth="1"/>
    <col min="2458" max="2695" width="11.42578125" style="1"/>
    <col min="2696" max="2696" width="37.85546875" style="1" bestFit="1" customWidth="1"/>
    <col min="2697" max="2697" width="23" style="1" bestFit="1" customWidth="1"/>
    <col min="2698" max="2709" width="19" style="1" customWidth="1"/>
    <col min="2710" max="2710" width="19.140625" style="1" bestFit="1" customWidth="1"/>
    <col min="2711" max="2711" width="16" style="1" bestFit="1" customWidth="1"/>
    <col min="2712" max="2713" width="13.42578125" style="1" bestFit="1" customWidth="1"/>
    <col min="2714" max="2951" width="11.42578125" style="1"/>
    <col min="2952" max="2952" width="37.85546875" style="1" bestFit="1" customWidth="1"/>
    <col min="2953" max="2953" width="23" style="1" bestFit="1" customWidth="1"/>
    <col min="2954" max="2965" width="19" style="1" customWidth="1"/>
    <col min="2966" max="2966" width="19.140625" style="1" bestFit="1" customWidth="1"/>
    <col min="2967" max="2967" width="16" style="1" bestFit="1" customWidth="1"/>
    <col min="2968" max="2969" width="13.42578125" style="1" bestFit="1" customWidth="1"/>
    <col min="2970" max="3207" width="11.42578125" style="1"/>
    <col min="3208" max="3208" width="37.85546875" style="1" bestFit="1" customWidth="1"/>
    <col min="3209" max="3209" width="23" style="1" bestFit="1" customWidth="1"/>
    <col min="3210" max="3221" width="19" style="1" customWidth="1"/>
    <col min="3222" max="3222" width="19.140625" style="1" bestFit="1" customWidth="1"/>
    <col min="3223" max="3223" width="16" style="1" bestFit="1" customWidth="1"/>
    <col min="3224" max="3225" width="13.42578125" style="1" bestFit="1" customWidth="1"/>
    <col min="3226" max="3463" width="11.42578125" style="1"/>
    <col min="3464" max="3464" width="37.85546875" style="1" bestFit="1" customWidth="1"/>
    <col min="3465" max="3465" width="23" style="1" bestFit="1" customWidth="1"/>
    <col min="3466" max="3477" width="19" style="1" customWidth="1"/>
    <col min="3478" max="3478" width="19.140625" style="1" bestFit="1" customWidth="1"/>
    <col min="3479" max="3479" width="16" style="1" bestFit="1" customWidth="1"/>
    <col min="3480" max="3481" width="13.42578125" style="1" bestFit="1" customWidth="1"/>
    <col min="3482" max="3719" width="11.42578125" style="1"/>
    <col min="3720" max="3720" width="37.85546875" style="1" bestFit="1" customWidth="1"/>
    <col min="3721" max="3721" width="23" style="1" bestFit="1" customWidth="1"/>
    <col min="3722" max="3733" width="19" style="1" customWidth="1"/>
    <col min="3734" max="3734" width="19.140625" style="1" bestFit="1" customWidth="1"/>
    <col min="3735" max="3735" width="16" style="1" bestFit="1" customWidth="1"/>
    <col min="3736" max="3737" width="13.42578125" style="1" bestFit="1" customWidth="1"/>
    <col min="3738" max="3975" width="11.42578125" style="1"/>
    <col min="3976" max="3976" width="37.85546875" style="1" bestFit="1" customWidth="1"/>
    <col min="3977" max="3977" width="23" style="1" bestFit="1" customWidth="1"/>
    <col min="3978" max="3989" width="19" style="1" customWidth="1"/>
    <col min="3990" max="3990" width="19.140625" style="1" bestFit="1" customWidth="1"/>
    <col min="3991" max="3991" width="16" style="1" bestFit="1" customWidth="1"/>
    <col min="3992" max="3993" width="13.42578125" style="1" bestFit="1" customWidth="1"/>
    <col min="3994" max="4231" width="11.42578125" style="1"/>
    <col min="4232" max="4232" width="37.85546875" style="1" bestFit="1" customWidth="1"/>
    <col min="4233" max="4233" width="23" style="1" bestFit="1" customWidth="1"/>
    <col min="4234" max="4245" width="19" style="1" customWidth="1"/>
    <col min="4246" max="4246" width="19.140625" style="1" bestFit="1" customWidth="1"/>
    <col min="4247" max="4247" width="16" style="1" bestFit="1" customWidth="1"/>
    <col min="4248" max="4249" width="13.42578125" style="1" bestFit="1" customWidth="1"/>
    <col min="4250" max="4487" width="11.42578125" style="1"/>
    <col min="4488" max="4488" width="37.85546875" style="1" bestFit="1" customWidth="1"/>
    <col min="4489" max="4489" width="23" style="1" bestFit="1" customWidth="1"/>
    <col min="4490" max="4501" width="19" style="1" customWidth="1"/>
    <col min="4502" max="4502" width="19.140625" style="1" bestFit="1" customWidth="1"/>
    <col min="4503" max="4503" width="16" style="1" bestFit="1" customWidth="1"/>
    <col min="4504" max="4505" width="13.42578125" style="1" bestFit="1" customWidth="1"/>
    <col min="4506" max="4743" width="11.42578125" style="1"/>
    <col min="4744" max="4744" width="37.85546875" style="1" bestFit="1" customWidth="1"/>
    <col min="4745" max="4745" width="23" style="1" bestFit="1" customWidth="1"/>
    <col min="4746" max="4757" width="19" style="1" customWidth="1"/>
    <col min="4758" max="4758" width="19.140625" style="1" bestFit="1" customWidth="1"/>
    <col min="4759" max="4759" width="16" style="1" bestFit="1" customWidth="1"/>
    <col min="4760" max="4761" width="13.42578125" style="1" bestFit="1" customWidth="1"/>
    <col min="4762" max="4999" width="11.42578125" style="1"/>
    <col min="5000" max="5000" width="37.85546875" style="1" bestFit="1" customWidth="1"/>
    <col min="5001" max="5001" width="23" style="1" bestFit="1" customWidth="1"/>
    <col min="5002" max="5013" width="19" style="1" customWidth="1"/>
    <col min="5014" max="5014" width="19.140625" style="1" bestFit="1" customWidth="1"/>
    <col min="5015" max="5015" width="16" style="1" bestFit="1" customWidth="1"/>
    <col min="5016" max="5017" width="13.42578125" style="1" bestFit="1" customWidth="1"/>
    <col min="5018" max="5255" width="11.42578125" style="1"/>
    <col min="5256" max="5256" width="37.85546875" style="1" bestFit="1" customWidth="1"/>
    <col min="5257" max="5257" width="23" style="1" bestFit="1" customWidth="1"/>
    <col min="5258" max="5269" width="19" style="1" customWidth="1"/>
    <col min="5270" max="5270" width="19.140625" style="1" bestFit="1" customWidth="1"/>
    <col min="5271" max="5271" width="16" style="1" bestFit="1" customWidth="1"/>
    <col min="5272" max="5273" width="13.42578125" style="1" bestFit="1" customWidth="1"/>
    <col min="5274" max="5511" width="11.42578125" style="1"/>
    <col min="5512" max="5512" width="37.85546875" style="1" bestFit="1" customWidth="1"/>
    <col min="5513" max="5513" width="23" style="1" bestFit="1" customWidth="1"/>
    <col min="5514" max="5525" width="19" style="1" customWidth="1"/>
    <col min="5526" max="5526" width="19.140625" style="1" bestFit="1" customWidth="1"/>
    <col min="5527" max="5527" width="16" style="1" bestFit="1" customWidth="1"/>
    <col min="5528" max="5529" width="13.42578125" style="1" bestFit="1" customWidth="1"/>
    <col min="5530" max="5767" width="11.42578125" style="1"/>
    <col min="5768" max="5768" width="37.85546875" style="1" bestFit="1" customWidth="1"/>
    <col min="5769" max="5769" width="23" style="1" bestFit="1" customWidth="1"/>
    <col min="5770" max="5781" width="19" style="1" customWidth="1"/>
    <col min="5782" max="5782" width="19.140625" style="1" bestFit="1" customWidth="1"/>
    <col min="5783" max="5783" width="16" style="1" bestFit="1" customWidth="1"/>
    <col min="5784" max="5785" width="13.42578125" style="1" bestFit="1" customWidth="1"/>
    <col min="5786" max="6023" width="11.42578125" style="1"/>
    <col min="6024" max="6024" width="37.85546875" style="1" bestFit="1" customWidth="1"/>
    <col min="6025" max="6025" width="23" style="1" bestFit="1" customWidth="1"/>
    <col min="6026" max="6037" width="19" style="1" customWidth="1"/>
    <col min="6038" max="6038" width="19.140625" style="1" bestFit="1" customWidth="1"/>
    <col min="6039" max="6039" width="16" style="1" bestFit="1" customWidth="1"/>
    <col min="6040" max="6041" width="13.42578125" style="1" bestFit="1" customWidth="1"/>
    <col min="6042" max="6279" width="11.42578125" style="1"/>
    <col min="6280" max="6280" width="37.85546875" style="1" bestFit="1" customWidth="1"/>
    <col min="6281" max="6281" width="23" style="1" bestFit="1" customWidth="1"/>
    <col min="6282" max="6293" width="19" style="1" customWidth="1"/>
    <col min="6294" max="6294" width="19.140625" style="1" bestFit="1" customWidth="1"/>
    <col min="6295" max="6295" width="16" style="1" bestFit="1" customWidth="1"/>
    <col min="6296" max="6297" width="13.42578125" style="1" bestFit="1" customWidth="1"/>
    <col min="6298" max="6535" width="11.42578125" style="1"/>
    <col min="6536" max="6536" width="37.85546875" style="1" bestFit="1" customWidth="1"/>
    <col min="6537" max="6537" width="23" style="1" bestFit="1" customWidth="1"/>
    <col min="6538" max="6549" width="19" style="1" customWidth="1"/>
    <col min="6550" max="6550" width="19.140625" style="1" bestFit="1" customWidth="1"/>
    <col min="6551" max="6551" width="16" style="1" bestFit="1" customWidth="1"/>
    <col min="6552" max="6553" width="13.42578125" style="1" bestFit="1" customWidth="1"/>
    <col min="6554" max="6791" width="11.42578125" style="1"/>
    <col min="6792" max="6792" width="37.85546875" style="1" bestFit="1" customWidth="1"/>
    <col min="6793" max="6793" width="23" style="1" bestFit="1" customWidth="1"/>
    <col min="6794" max="6805" width="19" style="1" customWidth="1"/>
    <col min="6806" max="6806" width="19.140625" style="1" bestFit="1" customWidth="1"/>
    <col min="6807" max="6807" width="16" style="1" bestFit="1" customWidth="1"/>
    <col min="6808" max="6809" width="13.42578125" style="1" bestFit="1" customWidth="1"/>
    <col min="6810" max="7047" width="11.42578125" style="1"/>
    <col min="7048" max="7048" width="37.85546875" style="1" bestFit="1" customWidth="1"/>
    <col min="7049" max="7049" width="23" style="1" bestFit="1" customWidth="1"/>
    <col min="7050" max="7061" width="19" style="1" customWidth="1"/>
    <col min="7062" max="7062" width="19.140625" style="1" bestFit="1" customWidth="1"/>
    <col min="7063" max="7063" width="16" style="1" bestFit="1" customWidth="1"/>
    <col min="7064" max="7065" width="13.42578125" style="1" bestFit="1" customWidth="1"/>
    <col min="7066" max="7303" width="11.42578125" style="1"/>
    <col min="7304" max="7304" width="37.85546875" style="1" bestFit="1" customWidth="1"/>
    <col min="7305" max="7305" width="23" style="1" bestFit="1" customWidth="1"/>
    <col min="7306" max="7317" width="19" style="1" customWidth="1"/>
    <col min="7318" max="7318" width="19.140625" style="1" bestFit="1" customWidth="1"/>
    <col min="7319" max="7319" width="16" style="1" bestFit="1" customWidth="1"/>
    <col min="7320" max="7321" width="13.42578125" style="1" bestFit="1" customWidth="1"/>
    <col min="7322" max="7559" width="11.42578125" style="1"/>
    <col min="7560" max="7560" width="37.85546875" style="1" bestFit="1" customWidth="1"/>
    <col min="7561" max="7561" width="23" style="1" bestFit="1" customWidth="1"/>
    <col min="7562" max="7573" width="19" style="1" customWidth="1"/>
    <col min="7574" max="7574" width="19.140625" style="1" bestFit="1" customWidth="1"/>
    <col min="7575" max="7575" width="16" style="1" bestFit="1" customWidth="1"/>
    <col min="7576" max="7577" width="13.42578125" style="1" bestFit="1" customWidth="1"/>
    <col min="7578" max="7815" width="11.42578125" style="1"/>
    <col min="7816" max="7816" width="37.85546875" style="1" bestFit="1" customWidth="1"/>
    <col min="7817" max="7817" width="23" style="1" bestFit="1" customWidth="1"/>
    <col min="7818" max="7829" width="19" style="1" customWidth="1"/>
    <col min="7830" max="7830" width="19.140625" style="1" bestFit="1" customWidth="1"/>
    <col min="7831" max="7831" width="16" style="1" bestFit="1" customWidth="1"/>
    <col min="7832" max="7833" width="13.42578125" style="1" bestFit="1" customWidth="1"/>
    <col min="7834" max="8071" width="11.42578125" style="1"/>
    <col min="8072" max="8072" width="37.85546875" style="1" bestFit="1" customWidth="1"/>
    <col min="8073" max="8073" width="23" style="1" bestFit="1" customWidth="1"/>
    <col min="8074" max="8085" width="19" style="1" customWidth="1"/>
    <col min="8086" max="8086" width="19.140625" style="1" bestFit="1" customWidth="1"/>
    <col min="8087" max="8087" width="16" style="1" bestFit="1" customWidth="1"/>
    <col min="8088" max="8089" width="13.42578125" style="1" bestFit="1" customWidth="1"/>
    <col min="8090" max="8327" width="11.42578125" style="1"/>
    <col min="8328" max="8328" width="37.85546875" style="1" bestFit="1" customWidth="1"/>
    <col min="8329" max="8329" width="23" style="1" bestFit="1" customWidth="1"/>
    <col min="8330" max="8341" width="19" style="1" customWidth="1"/>
    <col min="8342" max="8342" width="19.140625" style="1" bestFit="1" customWidth="1"/>
    <col min="8343" max="8343" width="16" style="1" bestFit="1" customWidth="1"/>
    <col min="8344" max="8345" width="13.42578125" style="1" bestFit="1" customWidth="1"/>
    <col min="8346" max="8583" width="11.42578125" style="1"/>
    <col min="8584" max="8584" width="37.85546875" style="1" bestFit="1" customWidth="1"/>
    <col min="8585" max="8585" width="23" style="1" bestFit="1" customWidth="1"/>
    <col min="8586" max="8597" width="19" style="1" customWidth="1"/>
    <col min="8598" max="8598" width="19.140625" style="1" bestFit="1" customWidth="1"/>
    <col min="8599" max="8599" width="16" style="1" bestFit="1" customWidth="1"/>
    <col min="8600" max="8601" width="13.42578125" style="1" bestFit="1" customWidth="1"/>
    <col min="8602" max="8839" width="11.42578125" style="1"/>
    <col min="8840" max="8840" width="37.85546875" style="1" bestFit="1" customWidth="1"/>
    <col min="8841" max="8841" width="23" style="1" bestFit="1" customWidth="1"/>
    <col min="8842" max="8853" width="19" style="1" customWidth="1"/>
    <col min="8854" max="8854" width="19.140625" style="1" bestFit="1" customWidth="1"/>
    <col min="8855" max="8855" width="16" style="1" bestFit="1" customWidth="1"/>
    <col min="8856" max="8857" width="13.42578125" style="1" bestFit="1" customWidth="1"/>
    <col min="8858" max="9095" width="11.42578125" style="1"/>
    <col min="9096" max="9096" width="37.85546875" style="1" bestFit="1" customWidth="1"/>
    <col min="9097" max="9097" width="23" style="1" bestFit="1" customWidth="1"/>
    <col min="9098" max="9109" width="19" style="1" customWidth="1"/>
    <col min="9110" max="9110" width="19.140625" style="1" bestFit="1" customWidth="1"/>
    <col min="9111" max="9111" width="16" style="1" bestFit="1" customWidth="1"/>
    <col min="9112" max="9113" width="13.42578125" style="1" bestFit="1" customWidth="1"/>
    <col min="9114" max="9351" width="11.42578125" style="1"/>
    <col min="9352" max="9352" width="37.85546875" style="1" bestFit="1" customWidth="1"/>
    <col min="9353" max="9353" width="23" style="1" bestFit="1" customWidth="1"/>
    <col min="9354" max="9365" width="19" style="1" customWidth="1"/>
    <col min="9366" max="9366" width="19.140625" style="1" bestFit="1" customWidth="1"/>
    <col min="9367" max="9367" width="16" style="1" bestFit="1" customWidth="1"/>
    <col min="9368" max="9369" width="13.42578125" style="1" bestFit="1" customWidth="1"/>
    <col min="9370" max="9607" width="11.42578125" style="1"/>
    <col min="9608" max="9608" width="37.85546875" style="1" bestFit="1" customWidth="1"/>
    <col min="9609" max="9609" width="23" style="1" bestFit="1" customWidth="1"/>
    <col min="9610" max="9621" width="19" style="1" customWidth="1"/>
    <col min="9622" max="9622" width="19.140625" style="1" bestFit="1" customWidth="1"/>
    <col min="9623" max="9623" width="16" style="1" bestFit="1" customWidth="1"/>
    <col min="9624" max="9625" width="13.42578125" style="1" bestFit="1" customWidth="1"/>
    <col min="9626" max="9863" width="11.42578125" style="1"/>
    <col min="9864" max="9864" width="37.85546875" style="1" bestFit="1" customWidth="1"/>
    <col min="9865" max="9865" width="23" style="1" bestFit="1" customWidth="1"/>
    <col min="9866" max="9877" width="19" style="1" customWidth="1"/>
    <col min="9878" max="9878" width="19.140625" style="1" bestFit="1" customWidth="1"/>
    <col min="9879" max="9879" width="16" style="1" bestFit="1" customWidth="1"/>
    <col min="9880" max="9881" width="13.42578125" style="1" bestFit="1" customWidth="1"/>
    <col min="9882" max="10119" width="11.42578125" style="1"/>
    <col min="10120" max="10120" width="37.85546875" style="1" bestFit="1" customWidth="1"/>
    <col min="10121" max="10121" width="23" style="1" bestFit="1" customWidth="1"/>
    <col min="10122" max="10133" width="19" style="1" customWidth="1"/>
    <col min="10134" max="10134" width="19.140625" style="1" bestFit="1" customWidth="1"/>
    <col min="10135" max="10135" width="16" style="1" bestFit="1" customWidth="1"/>
    <col min="10136" max="10137" width="13.42578125" style="1" bestFit="1" customWidth="1"/>
    <col min="10138" max="10375" width="11.42578125" style="1"/>
    <col min="10376" max="10376" width="37.85546875" style="1" bestFit="1" customWidth="1"/>
    <col min="10377" max="10377" width="23" style="1" bestFit="1" customWidth="1"/>
    <col min="10378" max="10389" width="19" style="1" customWidth="1"/>
    <col min="10390" max="10390" width="19.140625" style="1" bestFit="1" customWidth="1"/>
    <col min="10391" max="10391" width="16" style="1" bestFit="1" customWidth="1"/>
    <col min="10392" max="10393" width="13.42578125" style="1" bestFit="1" customWidth="1"/>
    <col min="10394" max="10631" width="11.42578125" style="1"/>
    <col min="10632" max="10632" width="37.85546875" style="1" bestFit="1" customWidth="1"/>
    <col min="10633" max="10633" width="23" style="1" bestFit="1" customWidth="1"/>
    <col min="10634" max="10645" width="19" style="1" customWidth="1"/>
    <col min="10646" max="10646" width="19.140625" style="1" bestFit="1" customWidth="1"/>
    <col min="10647" max="10647" width="16" style="1" bestFit="1" customWidth="1"/>
    <col min="10648" max="10649" width="13.42578125" style="1" bestFit="1" customWidth="1"/>
    <col min="10650" max="10887" width="11.42578125" style="1"/>
    <col min="10888" max="10888" width="37.85546875" style="1" bestFit="1" customWidth="1"/>
    <col min="10889" max="10889" width="23" style="1" bestFit="1" customWidth="1"/>
    <col min="10890" max="10901" width="19" style="1" customWidth="1"/>
    <col min="10902" max="10902" width="19.140625" style="1" bestFit="1" customWidth="1"/>
    <col min="10903" max="10903" width="16" style="1" bestFit="1" customWidth="1"/>
    <col min="10904" max="10905" width="13.42578125" style="1" bestFit="1" customWidth="1"/>
    <col min="10906" max="11143" width="11.42578125" style="1"/>
    <col min="11144" max="11144" width="37.85546875" style="1" bestFit="1" customWidth="1"/>
    <col min="11145" max="11145" width="23" style="1" bestFit="1" customWidth="1"/>
    <col min="11146" max="11157" width="19" style="1" customWidth="1"/>
    <col min="11158" max="11158" width="19.140625" style="1" bestFit="1" customWidth="1"/>
    <col min="11159" max="11159" width="16" style="1" bestFit="1" customWidth="1"/>
    <col min="11160" max="11161" width="13.42578125" style="1" bestFit="1" customWidth="1"/>
    <col min="11162" max="11399" width="11.42578125" style="1"/>
    <col min="11400" max="11400" width="37.85546875" style="1" bestFit="1" customWidth="1"/>
    <col min="11401" max="11401" width="23" style="1" bestFit="1" customWidth="1"/>
    <col min="11402" max="11413" width="19" style="1" customWidth="1"/>
    <col min="11414" max="11414" width="19.140625" style="1" bestFit="1" customWidth="1"/>
    <col min="11415" max="11415" width="16" style="1" bestFit="1" customWidth="1"/>
    <col min="11416" max="11417" width="13.42578125" style="1" bestFit="1" customWidth="1"/>
    <col min="11418" max="11655" width="11.42578125" style="1"/>
    <col min="11656" max="11656" width="37.85546875" style="1" bestFit="1" customWidth="1"/>
    <col min="11657" max="11657" width="23" style="1" bestFit="1" customWidth="1"/>
    <col min="11658" max="11669" width="19" style="1" customWidth="1"/>
    <col min="11670" max="11670" width="19.140625" style="1" bestFit="1" customWidth="1"/>
    <col min="11671" max="11671" width="16" style="1" bestFit="1" customWidth="1"/>
    <col min="11672" max="11673" width="13.42578125" style="1" bestFit="1" customWidth="1"/>
    <col min="11674" max="11911" width="11.42578125" style="1"/>
    <col min="11912" max="11912" width="37.85546875" style="1" bestFit="1" customWidth="1"/>
    <col min="11913" max="11913" width="23" style="1" bestFit="1" customWidth="1"/>
    <col min="11914" max="11925" width="19" style="1" customWidth="1"/>
    <col min="11926" max="11926" width="19.140625" style="1" bestFit="1" customWidth="1"/>
    <col min="11927" max="11927" width="16" style="1" bestFit="1" customWidth="1"/>
    <col min="11928" max="11929" width="13.42578125" style="1" bestFit="1" customWidth="1"/>
    <col min="11930" max="12167" width="11.42578125" style="1"/>
    <col min="12168" max="12168" width="37.85546875" style="1" bestFit="1" customWidth="1"/>
    <col min="12169" max="12169" width="23" style="1" bestFit="1" customWidth="1"/>
    <col min="12170" max="12181" width="19" style="1" customWidth="1"/>
    <col min="12182" max="12182" width="19.140625" style="1" bestFit="1" customWidth="1"/>
    <col min="12183" max="12183" width="16" style="1" bestFit="1" customWidth="1"/>
    <col min="12184" max="12185" width="13.42578125" style="1" bestFit="1" customWidth="1"/>
    <col min="12186" max="12423" width="11.42578125" style="1"/>
    <col min="12424" max="12424" width="37.85546875" style="1" bestFit="1" customWidth="1"/>
    <col min="12425" max="12425" width="23" style="1" bestFit="1" customWidth="1"/>
    <col min="12426" max="12437" width="19" style="1" customWidth="1"/>
    <col min="12438" max="12438" width="19.140625" style="1" bestFit="1" customWidth="1"/>
    <col min="12439" max="12439" width="16" style="1" bestFit="1" customWidth="1"/>
    <col min="12440" max="12441" width="13.42578125" style="1" bestFit="1" customWidth="1"/>
    <col min="12442" max="12679" width="11.42578125" style="1"/>
    <col min="12680" max="12680" width="37.85546875" style="1" bestFit="1" customWidth="1"/>
    <col min="12681" max="12681" width="23" style="1" bestFit="1" customWidth="1"/>
    <col min="12682" max="12693" width="19" style="1" customWidth="1"/>
    <col min="12694" max="12694" width="19.140625" style="1" bestFit="1" customWidth="1"/>
    <col min="12695" max="12695" width="16" style="1" bestFit="1" customWidth="1"/>
    <col min="12696" max="12697" width="13.42578125" style="1" bestFit="1" customWidth="1"/>
    <col min="12698" max="12935" width="11.42578125" style="1"/>
    <col min="12936" max="12936" width="37.85546875" style="1" bestFit="1" customWidth="1"/>
    <col min="12937" max="12937" width="23" style="1" bestFit="1" customWidth="1"/>
    <col min="12938" max="12949" width="19" style="1" customWidth="1"/>
    <col min="12950" max="12950" width="19.140625" style="1" bestFit="1" customWidth="1"/>
    <col min="12951" max="12951" width="16" style="1" bestFit="1" customWidth="1"/>
    <col min="12952" max="12953" width="13.42578125" style="1" bestFit="1" customWidth="1"/>
    <col min="12954" max="13191" width="11.42578125" style="1"/>
    <col min="13192" max="13192" width="37.85546875" style="1" bestFit="1" customWidth="1"/>
    <col min="13193" max="13193" width="23" style="1" bestFit="1" customWidth="1"/>
    <col min="13194" max="13205" width="19" style="1" customWidth="1"/>
    <col min="13206" max="13206" width="19.140625" style="1" bestFit="1" customWidth="1"/>
    <col min="13207" max="13207" width="16" style="1" bestFit="1" customWidth="1"/>
    <col min="13208" max="13209" width="13.42578125" style="1" bestFit="1" customWidth="1"/>
    <col min="13210" max="13447" width="11.42578125" style="1"/>
    <col min="13448" max="13448" width="37.85546875" style="1" bestFit="1" customWidth="1"/>
    <col min="13449" max="13449" width="23" style="1" bestFit="1" customWidth="1"/>
    <col min="13450" max="13461" width="19" style="1" customWidth="1"/>
    <col min="13462" max="13462" width="19.140625" style="1" bestFit="1" customWidth="1"/>
    <col min="13463" max="13463" width="16" style="1" bestFit="1" customWidth="1"/>
    <col min="13464" max="13465" width="13.42578125" style="1" bestFit="1" customWidth="1"/>
    <col min="13466" max="13703" width="11.42578125" style="1"/>
    <col min="13704" max="13704" width="37.85546875" style="1" bestFit="1" customWidth="1"/>
    <col min="13705" max="13705" width="23" style="1" bestFit="1" customWidth="1"/>
    <col min="13706" max="13717" width="19" style="1" customWidth="1"/>
    <col min="13718" max="13718" width="19.140625" style="1" bestFit="1" customWidth="1"/>
    <col min="13719" max="13719" width="16" style="1" bestFit="1" customWidth="1"/>
    <col min="13720" max="13721" width="13.42578125" style="1" bestFit="1" customWidth="1"/>
    <col min="13722" max="13959" width="11.42578125" style="1"/>
    <col min="13960" max="13960" width="37.85546875" style="1" bestFit="1" customWidth="1"/>
    <col min="13961" max="13961" width="23" style="1" bestFit="1" customWidth="1"/>
    <col min="13962" max="13973" width="19" style="1" customWidth="1"/>
    <col min="13974" max="13974" width="19.140625" style="1" bestFit="1" customWidth="1"/>
    <col min="13975" max="13975" width="16" style="1" bestFit="1" customWidth="1"/>
    <col min="13976" max="13977" width="13.42578125" style="1" bestFit="1" customWidth="1"/>
    <col min="13978" max="14215" width="11.42578125" style="1"/>
    <col min="14216" max="14216" width="37.85546875" style="1" bestFit="1" customWidth="1"/>
    <col min="14217" max="14217" width="23" style="1" bestFit="1" customWidth="1"/>
    <col min="14218" max="14229" width="19" style="1" customWidth="1"/>
    <col min="14230" max="14230" width="19.140625" style="1" bestFit="1" customWidth="1"/>
    <col min="14231" max="14231" width="16" style="1" bestFit="1" customWidth="1"/>
    <col min="14232" max="14233" width="13.42578125" style="1" bestFit="1" customWidth="1"/>
    <col min="14234" max="14471" width="11.42578125" style="1"/>
    <col min="14472" max="14472" width="37.85546875" style="1" bestFit="1" customWidth="1"/>
    <col min="14473" max="14473" width="23" style="1" bestFit="1" customWidth="1"/>
    <col min="14474" max="14485" width="19" style="1" customWidth="1"/>
    <col min="14486" max="14486" width="19.140625" style="1" bestFit="1" customWidth="1"/>
    <col min="14487" max="14487" width="16" style="1" bestFit="1" customWidth="1"/>
    <col min="14488" max="14489" width="13.42578125" style="1" bestFit="1" customWidth="1"/>
    <col min="14490" max="14727" width="11.42578125" style="1"/>
    <col min="14728" max="14728" width="37.85546875" style="1" bestFit="1" customWidth="1"/>
    <col min="14729" max="14729" width="23" style="1" bestFit="1" customWidth="1"/>
    <col min="14730" max="14741" width="19" style="1" customWidth="1"/>
    <col min="14742" max="14742" width="19.140625" style="1" bestFit="1" customWidth="1"/>
    <col min="14743" max="14743" width="16" style="1" bestFit="1" customWidth="1"/>
    <col min="14744" max="14745" width="13.42578125" style="1" bestFit="1" customWidth="1"/>
    <col min="14746" max="14983" width="11.42578125" style="1"/>
    <col min="14984" max="14984" width="37.85546875" style="1" bestFit="1" customWidth="1"/>
    <col min="14985" max="14985" width="23" style="1" bestFit="1" customWidth="1"/>
    <col min="14986" max="14997" width="19" style="1" customWidth="1"/>
    <col min="14998" max="14998" width="19.140625" style="1" bestFit="1" customWidth="1"/>
    <col min="14999" max="14999" width="16" style="1" bestFit="1" customWidth="1"/>
    <col min="15000" max="15001" width="13.42578125" style="1" bestFit="1" customWidth="1"/>
    <col min="15002" max="15239" width="11.42578125" style="1"/>
    <col min="15240" max="15240" width="37.85546875" style="1" bestFit="1" customWidth="1"/>
    <col min="15241" max="15241" width="23" style="1" bestFit="1" customWidth="1"/>
    <col min="15242" max="15253" width="19" style="1" customWidth="1"/>
    <col min="15254" max="15254" width="19.140625" style="1" bestFit="1" customWidth="1"/>
    <col min="15255" max="15255" width="16" style="1" bestFit="1" customWidth="1"/>
    <col min="15256" max="15257" width="13.42578125" style="1" bestFit="1" customWidth="1"/>
    <col min="15258" max="15495" width="11.42578125" style="1"/>
    <col min="15496" max="15496" width="37.85546875" style="1" bestFit="1" customWidth="1"/>
    <col min="15497" max="15497" width="23" style="1" bestFit="1" customWidth="1"/>
    <col min="15498" max="15509" width="19" style="1" customWidth="1"/>
    <col min="15510" max="15510" width="19.140625" style="1" bestFit="1" customWidth="1"/>
    <col min="15511" max="15511" width="16" style="1" bestFit="1" customWidth="1"/>
    <col min="15512" max="15513" width="13.42578125" style="1" bestFit="1" customWidth="1"/>
    <col min="15514" max="15751" width="11.42578125" style="1"/>
    <col min="15752" max="15752" width="37.85546875" style="1" bestFit="1" customWidth="1"/>
    <col min="15753" max="15753" width="23" style="1" bestFit="1" customWidth="1"/>
    <col min="15754" max="15765" width="19" style="1" customWidth="1"/>
    <col min="15766" max="15766" width="19.140625" style="1" bestFit="1" customWidth="1"/>
    <col min="15767" max="15767" width="16" style="1" bestFit="1" customWidth="1"/>
    <col min="15768" max="15769" width="13.42578125" style="1" bestFit="1" customWidth="1"/>
    <col min="15770" max="16007" width="11.42578125" style="1"/>
    <col min="16008" max="16008" width="37.85546875" style="1" bestFit="1" customWidth="1"/>
    <col min="16009" max="16009" width="23" style="1" bestFit="1" customWidth="1"/>
    <col min="16010" max="16021" width="19" style="1" customWidth="1"/>
    <col min="16022" max="16022" width="19.140625" style="1" bestFit="1" customWidth="1"/>
    <col min="16023" max="16023" width="16" style="1" bestFit="1" customWidth="1"/>
    <col min="16024" max="16025" width="13.42578125" style="1" bestFit="1" customWidth="1"/>
    <col min="16026" max="16384" width="11.42578125" style="1"/>
  </cols>
  <sheetData>
    <row r="7" spans="1:18">
      <c r="A7" s="112" t="s">
        <v>0</v>
      </c>
      <c r="B7" s="112"/>
      <c r="C7" s="112"/>
      <c r="D7" s="112"/>
      <c r="E7" s="1"/>
      <c r="F7" s="1"/>
      <c r="G7" s="1"/>
      <c r="H7" s="1"/>
      <c r="I7" s="1"/>
      <c r="J7" s="1"/>
      <c r="K7" s="1"/>
      <c r="L7" s="1"/>
      <c r="M7" s="1"/>
      <c r="N7" s="1"/>
      <c r="Q7" s="1"/>
      <c r="R7" s="1"/>
    </row>
    <row r="8" spans="1:18" ht="13.5" thickBot="1">
      <c r="A8" s="3"/>
    </row>
    <row r="9" spans="1:18" ht="40.5" customHeight="1" thickBot="1">
      <c r="A9" s="6" t="s">
        <v>1</v>
      </c>
      <c r="B9" s="7" t="s">
        <v>2</v>
      </c>
      <c r="C9" s="8">
        <v>44927</v>
      </c>
      <c r="D9" s="8">
        <v>44958</v>
      </c>
      <c r="E9" s="8">
        <v>44986</v>
      </c>
      <c r="F9" s="8">
        <v>45017</v>
      </c>
      <c r="G9" s="8">
        <v>45047</v>
      </c>
      <c r="H9" s="8">
        <v>45078</v>
      </c>
      <c r="I9" s="8">
        <v>45108</v>
      </c>
      <c r="J9" s="8">
        <v>45139</v>
      </c>
      <c r="K9" s="8">
        <v>45170</v>
      </c>
      <c r="L9" s="8">
        <v>45200</v>
      </c>
      <c r="M9" s="8">
        <v>45231</v>
      </c>
      <c r="N9" s="8">
        <v>45261</v>
      </c>
      <c r="O9" s="7" t="s">
        <v>3</v>
      </c>
      <c r="P9" s="7" t="s">
        <v>4</v>
      </c>
      <c r="Q9" s="7" t="s">
        <v>5</v>
      </c>
      <c r="R9" s="7" t="s">
        <v>6</v>
      </c>
    </row>
    <row r="10" spans="1:18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>
      <c r="A11" s="12" t="s">
        <v>7</v>
      </c>
      <c r="B11" s="13"/>
      <c r="C11" s="14">
        <f t="shared" ref="C11:J11" si="0">SUM(C12:C13)</f>
        <v>80875436.010000005</v>
      </c>
      <c r="D11" s="14">
        <f t="shared" si="0"/>
        <v>77785812.609999999</v>
      </c>
      <c r="E11" s="14">
        <f t="shared" si="0"/>
        <v>77604070.060000002</v>
      </c>
      <c r="F11" s="14">
        <f t="shared" si="0"/>
        <v>75241416.870000005</v>
      </c>
      <c r="G11" s="14">
        <f t="shared" si="0"/>
        <v>75332288.140000001</v>
      </c>
      <c r="H11" s="14">
        <f t="shared" si="0"/>
        <v>73151377.510000005</v>
      </c>
      <c r="I11" s="14">
        <f t="shared" si="0"/>
        <v>71970050.920000002</v>
      </c>
      <c r="J11" s="14">
        <f t="shared" si="0"/>
        <v>70561546.129999995</v>
      </c>
      <c r="K11" s="14">
        <f t="shared" ref="K11:L11" si="1">SUM(K12:K13)</f>
        <v>68971298.799999997</v>
      </c>
      <c r="L11" s="14">
        <f t="shared" si="1"/>
        <v>67789972.200000003</v>
      </c>
      <c r="M11" s="14">
        <v>0</v>
      </c>
      <c r="N11" s="14">
        <v>0</v>
      </c>
      <c r="O11" s="14">
        <f>SUM(C11:E11)</f>
        <v>236265318.68000001</v>
      </c>
      <c r="P11" s="14">
        <f>SUM(C11:H11)</f>
        <v>459990401.19999999</v>
      </c>
      <c r="Q11" s="14">
        <f>SUM(C11:K11)</f>
        <v>671493297.04999995</v>
      </c>
      <c r="R11" s="14">
        <f>SUM(C11:N11)</f>
        <v>739283269.25</v>
      </c>
    </row>
    <row r="12" spans="1:18">
      <c r="A12" s="15" t="s">
        <v>8</v>
      </c>
      <c r="B12" s="13"/>
      <c r="C12" s="14">
        <v>66336031.780000001</v>
      </c>
      <c r="D12" s="14">
        <v>66336031.780000001</v>
      </c>
      <c r="E12" s="14">
        <v>66336031.780000001</v>
      </c>
      <c r="F12" s="14">
        <v>66336031.780000001</v>
      </c>
      <c r="G12" s="14">
        <v>66336031.780000001</v>
      </c>
      <c r="H12" s="14">
        <v>66336031.780000001</v>
      </c>
      <c r="I12" s="14">
        <v>66336031.780000001</v>
      </c>
      <c r="J12" s="14">
        <v>66336031.780000001</v>
      </c>
      <c r="K12" s="14">
        <v>66336031.780000001</v>
      </c>
      <c r="L12" s="14">
        <v>66336031.780000001</v>
      </c>
      <c r="M12" s="14">
        <v>0</v>
      </c>
      <c r="N12" s="14">
        <v>0</v>
      </c>
      <c r="O12" s="14">
        <f t="shared" ref="O12:O83" si="2">SUM(C12:E12)</f>
        <v>199008095.34</v>
      </c>
      <c r="P12" s="14">
        <f t="shared" ref="P12:P83" si="3">SUM(C12:H12)</f>
        <v>398016190.67999995</v>
      </c>
      <c r="Q12" s="14">
        <f t="shared" ref="Q12:Q83" si="4">SUM(C12:K12)</f>
        <v>597024286.01999986</v>
      </c>
      <c r="R12" s="14">
        <f t="shared" ref="R12:R83" si="5">SUM(C12:N12)</f>
        <v>663360317.79999983</v>
      </c>
    </row>
    <row r="13" spans="1:18">
      <c r="A13" s="15" t="s">
        <v>9</v>
      </c>
      <c r="B13" s="13"/>
      <c r="C13" s="14">
        <v>14539404.23</v>
      </c>
      <c r="D13" s="14">
        <v>11449780.83</v>
      </c>
      <c r="E13" s="14">
        <v>11268038.279999999</v>
      </c>
      <c r="F13" s="14">
        <v>8905385.0899999999</v>
      </c>
      <c r="G13" s="14">
        <v>8996256.3599999994</v>
      </c>
      <c r="H13" s="14">
        <v>6815345.7300000004</v>
      </c>
      <c r="I13" s="14">
        <v>5634019.1399999997</v>
      </c>
      <c r="J13" s="14">
        <v>4225514.3499999996</v>
      </c>
      <c r="K13" s="14">
        <v>2635267.02</v>
      </c>
      <c r="L13" s="14">
        <v>1453940.42</v>
      </c>
      <c r="M13" s="14">
        <v>0</v>
      </c>
      <c r="N13" s="14">
        <v>0</v>
      </c>
      <c r="O13" s="14">
        <f t="shared" si="2"/>
        <v>37257223.340000004</v>
      </c>
      <c r="P13" s="14">
        <f t="shared" si="3"/>
        <v>61974210.520000011</v>
      </c>
      <c r="Q13" s="14">
        <f t="shared" si="4"/>
        <v>74469011.030000001</v>
      </c>
      <c r="R13" s="14">
        <f t="shared" si="5"/>
        <v>75922951.450000003</v>
      </c>
    </row>
    <row r="14" spans="1:18">
      <c r="A14" s="15" t="s">
        <v>10</v>
      </c>
      <c r="B14" s="13">
        <v>663360317.8133502</v>
      </c>
      <c r="C14" s="14">
        <f t="shared" ref="C14:N14" si="6">SUM(C15:C16)</f>
        <v>98249095.670000002</v>
      </c>
      <c r="D14" s="14">
        <f t="shared" si="6"/>
        <v>103380944.28999999</v>
      </c>
      <c r="E14" s="14">
        <f t="shared" si="6"/>
        <v>110236580.84999999</v>
      </c>
      <c r="F14" s="14">
        <f t="shared" si="6"/>
        <v>117394520.23</v>
      </c>
      <c r="G14" s="14">
        <f t="shared" si="6"/>
        <v>127643036.00999999</v>
      </c>
      <c r="H14" s="14">
        <f t="shared" si="6"/>
        <v>137781928.02000001</v>
      </c>
      <c r="I14" s="14">
        <f t="shared" si="6"/>
        <v>147412367.49000001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6"/>
        <v>0</v>
      </c>
      <c r="O14" s="13">
        <f>+E14</f>
        <v>110236580.84999999</v>
      </c>
      <c r="P14" s="13">
        <f>+H14</f>
        <v>137781928.02000001</v>
      </c>
      <c r="Q14" s="13">
        <f>+K14</f>
        <v>0</v>
      </c>
      <c r="R14" s="13">
        <f>+N14</f>
        <v>0</v>
      </c>
    </row>
    <row r="15" spans="1:18">
      <c r="A15" s="9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>
      <c r="A16" s="12" t="s">
        <v>11</v>
      </c>
      <c r="B16" s="13"/>
      <c r="C16" s="14">
        <f t="shared" ref="C16:N16" si="7">SUM(C17:C18)</f>
        <v>98249095.670000002</v>
      </c>
      <c r="D16" s="14">
        <f t="shared" si="7"/>
        <v>103380944.28999999</v>
      </c>
      <c r="E16" s="14">
        <f t="shared" si="7"/>
        <v>110236580.84999999</v>
      </c>
      <c r="F16" s="14">
        <f t="shared" si="7"/>
        <v>117394520.23</v>
      </c>
      <c r="G16" s="14">
        <f t="shared" si="7"/>
        <v>127643036.00999999</v>
      </c>
      <c r="H16" s="14">
        <f t="shared" si="7"/>
        <v>137781928.02000001</v>
      </c>
      <c r="I16" s="14">
        <f t="shared" si="7"/>
        <v>147412367.49000001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7"/>
        <v>0</v>
      </c>
      <c r="O16" s="14">
        <f t="shared" si="2"/>
        <v>311866620.80999994</v>
      </c>
      <c r="P16" s="14">
        <f t="shared" si="3"/>
        <v>694686105.06999993</v>
      </c>
      <c r="Q16" s="14">
        <f t="shared" si="4"/>
        <v>842098472.55999994</v>
      </c>
      <c r="R16" s="14">
        <f t="shared" si="5"/>
        <v>842098472.55999994</v>
      </c>
    </row>
    <row r="17" spans="1:18">
      <c r="A17" s="15" t="s">
        <v>8</v>
      </c>
      <c r="B17" s="13"/>
      <c r="C17" s="14">
        <v>98145840.870000005</v>
      </c>
      <c r="D17" s="14">
        <v>103293781.31999999</v>
      </c>
      <c r="E17" s="14">
        <v>110143034.70999999</v>
      </c>
      <c r="F17" s="14">
        <v>117313525.68000001</v>
      </c>
      <c r="G17" s="14">
        <v>127550780.09999999</v>
      </c>
      <c r="H17" s="14">
        <v>137702701.81</v>
      </c>
      <c r="I17" s="14">
        <v>147337286.02000001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 t="shared" si="2"/>
        <v>311582656.89999998</v>
      </c>
      <c r="P17" s="14">
        <f t="shared" si="3"/>
        <v>694149664.49000001</v>
      </c>
      <c r="Q17" s="14">
        <f t="shared" si="4"/>
        <v>841486950.50999999</v>
      </c>
      <c r="R17" s="14">
        <f t="shared" si="5"/>
        <v>841486950.50999999</v>
      </c>
    </row>
    <row r="18" spans="1:18">
      <c r="A18" s="15" t="s">
        <v>9</v>
      </c>
      <c r="B18" s="13"/>
      <c r="C18" s="14">
        <v>103254.8</v>
      </c>
      <c r="D18" s="14">
        <v>87162.97</v>
      </c>
      <c r="E18" s="14">
        <v>93546.14</v>
      </c>
      <c r="F18" s="14">
        <v>80994.55</v>
      </c>
      <c r="G18" s="14">
        <v>92255.91</v>
      </c>
      <c r="H18" s="14">
        <v>79226.210000000006</v>
      </c>
      <c r="I18" s="14">
        <v>75081.47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f t="shared" si="2"/>
        <v>283963.91000000003</v>
      </c>
      <c r="P18" s="14">
        <f t="shared" si="3"/>
        <v>536440.57999999996</v>
      </c>
      <c r="Q18" s="14">
        <f t="shared" si="4"/>
        <v>611522.04999999993</v>
      </c>
      <c r="R18" s="14">
        <f t="shared" si="5"/>
        <v>611522.04999999993</v>
      </c>
    </row>
    <row r="19" spans="1:18">
      <c r="A19" s="15" t="s">
        <v>10</v>
      </c>
      <c r="B19" s="13">
        <v>1119902907.3482678</v>
      </c>
      <c r="C19" s="13">
        <v>1177750090.4200001</v>
      </c>
      <c r="D19" s="13">
        <v>1136231594.5699999</v>
      </c>
      <c r="E19" s="13">
        <v>1101430347.0999999</v>
      </c>
      <c r="F19" s="13">
        <v>1055821731.16</v>
      </c>
      <c r="G19" s="13">
        <v>1020406240.8</v>
      </c>
      <c r="H19" s="13">
        <v>963918912.64999998</v>
      </c>
      <c r="I19" s="13">
        <v>884023716.11000001</v>
      </c>
      <c r="J19" s="13">
        <v>938433428.08000004</v>
      </c>
      <c r="K19" s="13">
        <v>1020781653.85</v>
      </c>
      <c r="L19" s="13">
        <v>1151152228.51</v>
      </c>
      <c r="M19" s="13">
        <v>1274225902.78</v>
      </c>
      <c r="N19" s="13">
        <v>1411103636.96</v>
      </c>
      <c r="O19" s="13">
        <f>+E19</f>
        <v>1101430347.0999999</v>
      </c>
      <c r="P19" s="13">
        <f>+H19</f>
        <v>963918912.64999998</v>
      </c>
      <c r="Q19" s="13">
        <f>+K19</f>
        <v>1020781653.85</v>
      </c>
      <c r="R19" s="13">
        <f>+N19</f>
        <v>1411103636.96</v>
      </c>
    </row>
    <row r="20" spans="1:18">
      <c r="A20" s="15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>
      <c r="A21" s="12" t="s">
        <v>12</v>
      </c>
      <c r="B21" s="13"/>
      <c r="C21" s="14">
        <f t="shared" ref="C21:N21" si="8">SUM(C22:C23)</f>
        <v>293827364.35000002</v>
      </c>
      <c r="D21" s="14">
        <f t="shared" si="8"/>
        <v>309174859.87</v>
      </c>
      <c r="E21" s="14">
        <f t="shared" si="8"/>
        <v>329677579.05999994</v>
      </c>
      <c r="F21" s="14">
        <f t="shared" si="8"/>
        <v>351084376.21999997</v>
      </c>
      <c r="G21" s="14">
        <f t="shared" si="8"/>
        <v>381733964.99000001</v>
      </c>
      <c r="H21" s="14">
        <f t="shared" si="8"/>
        <v>412055708.88999999</v>
      </c>
      <c r="I21" s="14">
        <f t="shared" si="8"/>
        <v>440856855.88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2"/>
        <v>932679803.27999997</v>
      </c>
      <c r="P21" s="14">
        <f t="shared" si="3"/>
        <v>2077553853.3800001</v>
      </c>
      <c r="Q21" s="14">
        <f t="shared" si="4"/>
        <v>2518410709.2600002</v>
      </c>
      <c r="R21" s="14">
        <f t="shared" si="5"/>
        <v>2518410709.2600002</v>
      </c>
    </row>
    <row r="22" spans="1:18">
      <c r="A22" s="15" t="s">
        <v>8</v>
      </c>
      <c r="B22" s="13"/>
      <c r="C22" s="14">
        <v>293518566.74000001</v>
      </c>
      <c r="D22" s="14">
        <v>308914187.07999998</v>
      </c>
      <c r="E22" s="14">
        <v>329397816.52999997</v>
      </c>
      <c r="F22" s="14">
        <v>350842150.94999999</v>
      </c>
      <c r="G22" s="14">
        <v>381458061.07999998</v>
      </c>
      <c r="H22" s="14">
        <v>411818772.06999999</v>
      </c>
      <c r="I22" s="14">
        <v>440632314.48000002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f t="shared" si="2"/>
        <v>931830570.3499999</v>
      </c>
      <c r="P22" s="14">
        <f t="shared" si="3"/>
        <v>2075949554.4499998</v>
      </c>
      <c r="Q22" s="14">
        <f t="shared" si="4"/>
        <v>2516581868.9299998</v>
      </c>
      <c r="R22" s="14">
        <f t="shared" si="5"/>
        <v>2516581868.9299998</v>
      </c>
    </row>
    <row r="23" spans="1:18">
      <c r="A23" s="15" t="s">
        <v>9</v>
      </c>
      <c r="B23" s="13"/>
      <c r="C23" s="14">
        <v>308797.61</v>
      </c>
      <c r="D23" s="14">
        <v>260672.79</v>
      </c>
      <c r="E23" s="14">
        <v>279762.53000000003</v>
      </c>
      <c r="F23" s="14">
        <v>242225.27</v>
      </c>
      <c r="G23" s="14">
        <v>275903.90999999997</v>
      </c>
      <c r="H23" s="14">
        <v>236936.82</v>
      </c>
      <c r="I23" s="14">
        <v>224541.4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f t="shared" si="2"/>
        <v>849232.93</v>
      </c>
      <c r="P23" s="14">
        <f t="shared" si="3"/>
        <v>1604298.93</v>
      </c>
      <c r="Q23" s="14">
        <f t="shared" si="4"/>
        <v>1828840.3299999998</v>
      </c>
      <c r="R23" s="14">
        <f t="shared" si="5"/>
        <v>1828840.3299999998</v>
      </c>
    </row>
    <row r="24" spans="1:18">
      <c r="A24" s="15" t="s">
        <v>10</v>
      </c>
      <c r="B24" s="13">
        <v>3349222884.4194274</v>
      </c>
      <c r="C24" s="13">
        <v>3522222800.8282814</v>
      </c>
      <c r="D24" s="13">
        <v>3398056057.8551736</v>
      </c>
      <c r="E24" s="13">
        <v>3293978165.338273</v>
      </c>
      <c r="F24" s="13">
        <v>3173232460.0375161</v>
      </c>
      <c r="G24" s="13">
        <v>3051664488.65031</v>
      </c>
      <c r="H24" s="13">
        <v>2882731404.4627423</v>
      </c>
      <c r="I24" s="13">
        <v>2643793886.9095697</v>
      </c>
      <c r="J24" s="13">
        <v>2806513575.6048417</v>
      </c>
      <c r="K24" s="13">
        <v>3052787212.7424464</v>
      </c>
      <c r="L24" s="13">
        <v>3455982079.392148</v>
      </c>
      <c r="M24" s="13">
        <v>3810746918.7909517</v>
      </c>
      <c r="N24" s="13">
        <v>4220098512.2711167</v>
      </c>
      <c r="O24" s="13">
        <f>+E24</f>
        <v>3293978165.338273</v>
      </c>
      <c r="P24" s="13">
        <f>+H24</f>
        <v>2882731404.4627423</v>
      </c>
      <c r="Q24" s="13">
        <f>+K24</f>
        <v>3052787212.7424464</v>
      </c>
      <c r="R24" s="13">
        <f>+N24</f>
        <v>4220098512.2711167</v>
      </c>
    </row>
    <row r="25" spans="1:18">
      <c r="A25" s="16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>
      <c r="A26" s="12" t="s">
        <v>13</v>
      </c>
      <c r="B26" s="13"/>
      <c r="C26" s="14">
        <f t="shared" ref="C26:N26" si="9">SUM(C27:C28)</f>
        <v>0</v>
      </c>
      <c r="D26" s="14">
        <f t="shared" si="9"/>
        <v>0</v>
      </c>
      <c r="E26" s="14">
        <f t="shared" si="9"/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ref="O26:O28" si="10">SUM(C26:E26)</f>
        <v>0</v>
      </c>
      <c r="P26" s="14">
        <f t="shared" ref="P26:P28" si="11">SUM(C26:H26)</f>
        <v>0</v>
      </c>
      <c r="Q26" s="14">
        <f t="shared" ref="Q26:Q28" si="12">SUM(C26:K26)</f>
        <v>0</v>
      </c>
      <c r="R26" s="14">
        <f t="shared" ref="R26:R28" si="13">SUM(C26:N26)</f>
        <v>0</v>
      </c>
    </row>
    <row r="27" spans="1:18">
      <c r="A27" s="15" t="s">
        <v>8</v>
      </c>
      <c r="B27" s="13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>SUM(C27:N27)</f>
        <v>0</v>
      </c>
      <c r="Q27" s="14">
        <f>SUM(C27:N27)</f>
        <v>0</v>
      </c>
      <c r="R27" s="14">
        <f t="shared" si="13"/>
        <v>0</v>
      </c>
    </row>
    <row r="28" spans="1:18">
      <c r="A28" s="15" t="s">
        <v>9</v>
      </c>
      <c r="B28" s="13"/>
      <c r="C28" s="14"/>
      <c r="D28" s="14"/>
      <c r="E28" s="14"/>
      <c r="F28" s="14"/>
      <c r="G28" s="14"/>
      <c r="H28" s="14"/>
      <c r="I28" s="14"/>
      <c r="J28" s="14"/>
      <c r="K28" s="14">
        <v>0</v>
      </c>
      <c r="L28" s="14">
        <v>0</v>
      </c>
      <c r="M28" s="14">
        <v>0</v>
      </c>
      <c r="N28" s="14">
        <v>0</v>
      </c>
      <c r="O28" s="14">
        <f t="shared" si="10"/>
        <v>0</v>
      </c>
      <c r="P28" s="14">
        <f t="shared" si="11"/>
        <v>0</v>
      </c>
      <c r="Q28" s="14">
        <f t="shared" si="12"/>
        <v>0</v>
      </c>
      <c r="R28" s="14">
        <f t="shared" si="13"/>
        <v>0</v>
      </c>
    </row>
    <row r="29" spans="1:18">
      <c r="A29" s="15" t="s">
        <v>10</v>
      </c>
      <c r="B29" s="13"/>
      <c r="C29" s="14">
        <f t="shared" ref="C29:J29" si="14">SUM(C30:C31)</f>
        <v>0</v>
      </c>
      <c r="D29" s="14">
        <f t="shared" si="14"/>
        <v>0</v>
      </c>
      <c r="E29" s="14">
        <f t="shared" si="14"/>
        <v>0</v>
      </c>
      <c r="F29" s="14">
        <f t="shared" si="14"/>
        <v>0</v>
      </c>
      <c r="G29" s="14">
        <f t="shared" si="14"/>
        <v>0</v>
      </c>
      <c r="H29" s="14">
        <f t="shared" si="14"/>
        <v>0</v>
      </c>
      <c r="I29" s="14">
        <f t="shared" si="14"/>
        <v>0</v>
      </c>
      <c r="J29" s="14">
        <f t="shared" si="14"/>
        <v>0</v>
      </c>
      <c r="K29" s="13">
        <v>5396050187.04</v>
      </c>
      <c r="L29" s="13">
        <v>11638301613.9</v>
      </c>
      <c r="M29" s="13">
        <v>12833001154.610001</v>
      </c>
      <c r="N29" s="13">
        <v>14211526043.219999</v>
      </c>
      <c r="O29" s="13">
        <f>+E29</f>
        <v>0</v>
      </c>
      <c r="P29" s="13">
        <f>+H29</f>
        <v>0</v>
      </c>
      <c r="Q29" s="13">
        <f>+K29</f>
        <v>5396050187.04</v>
      </c>
      <c r="R29" s="13">
        <f>+N29</f>
        <v>14211526043.219999</v>
      </c>
    </row>
    <row r="30" spans="1:18">
      <c r="A30" s="15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>
      <c r="A31" s="12" t="s">
        <v>14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>
        <f t="shared" si="2"/>
        <v>0</v>
      </c>
      <c r="P31" s="14">
        <f t="shared" si="3"/>
        <v>0</v>
      </c>
      <c r="Q31" s="14">
        <f t="shared" si="4"/>
        <v>0</v>
      </c>
      <c r="R31" s="14">
        <f t="shared" si="5"/>
        <v>0</v>
      </c>
    </row>
    <row r="32" spans="1:18">
      <c r="A32" s="15" t="s">
        <v>8</v>
      </c>
      <c r="B32" s="13"/>
      <c r="C32" s="14">
        <v>14015390.458412848</v>
      </c>
      <c r="D32" s="14">
        <v>14921482.201393723</v>
      </c>
      <c r="E32" s="14">
        <f t="shared" ref="E32:N32" si="15">SUM(E33:E34)</f>
        <v>0</v>
      </c>
      <c r="F32" s="14">
        <f t="shared" si="15"/>
        <v>0</v>
      </c>
      <c r="G32" s="14">
        <f t="shared" si="15"/>
        <v>0</v>
      </c>
      <c r="H32" s="14">
        <f t="shared" si="15"/>
        <v>0</v>
      </c>
      <c r="I32" s="14">
        <f t="shared" si="15"/>
        <v>0</v>
      </c>
      <c r="J32" s="14">
        <f t="shared" si="15"/>
        <v>0</v>
      </c>
      <c r="K32" s="14">
        <f t="shared" si="15"/>
        <v>0</v>
      </c>
      <c r="L32" s="14">
        <f t="shared" si="15"/>
        <v>0</v>
      </c>
      <c r="M32" s="14">
        <f t="shared" si="15"/>
        <v>0</v>
      </c>
      <c r="N32" s="14">
        <f t="shared" si="15"/>
        <v>0</v>
      </c>
      <c r="O32" s="14">
        <f t="shared" si="2"/>
        <v>28936872.659806572</v>
      </c>
      <c r="P32" s="14">
        <f t="shared" si="3"/>
        <v>28936872.659806572</v>
      </c>
      <c r="Q32" s="14">
        <f t="shared" si="4"/>
        <v>28936872.659806572</v>
      </c>
      <c r="R32" s="14">
        <f t="shared" si="5"/>
        <v>28936872.659806572</v>
      </c>
    </row>
    <row r="33" spans="1:18">
      <c r="A33" s="15" t="s">
        <v>9</v>
      </c>
      <c r="B33" s="13"/>
      <c r="C33" s="14">
        <v>559421.56438187498</v>
      </c>
      <c r="D33" s="14">
        <v>595588.03878984251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f t="shared" si="2"/>
        <v>1155009.6031717174</v>
      </c>
      <c r="P33" s="14">
        <f t="shared" si="3"/>
        <v>1155009.6031717174</v>
      </c>
      <c r="Q33" s="14">
        <f t="shared" si="4"/>
        <v>1155009.6031717174</v>
      </c>
      <c r="R33" s="14">
        <f t="shared" si="5"/>
        <v>1155009.6031717174</v>
      </c>
    </row>
    <row r="34" spans="1:18">
      <c r="A34" s="15" t="s">
        <v>10</v>
      </c>
      <c r="B34" s="13">
        <v>26576144.579999998</v>
      </c>
      <c r="C34" s="13">
        <v>14921482</v>
      </c>
      <c r="D34" s="13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3">
        <f>+E34</f>
        <v>0</v>
      </c>
      <c r="P34" s="13">
        <f>+H34</f>
        <v>0</v>
      </c>
      <c r="Q34" s="13">
        <f>+K34</f>
        <v>0</v>
      </c>
      <c r="R34" s="13">
        <f>+N34</f>
        <v>0</v>
      </c>
    </row>
    <row r="35" spans="1:18">
      <c r="A35" s="15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>
      <c r="A36" s="12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>
        <f t="shared" si="2"/>
        <v>0</v>
      </c>
      <c r="P36" s="14">
        <f t="shared" si="3"/>
        <v>0</v>
      </c>
      <c r="Q36" s="14">
        <f t="shared" si="4"/>
        <v>0</v>
      </c>
      <c r="R36" s="14">
        <f t="shared" si="5"/>
        <v>0</v>
      </c>
    </row>
    <row r="37" spans="1:18">
      <c r="A37" s="15" t="s">
        <v>8</v>
      </c>
      <c r="B37" s="14"/>
      <c r="C37" s="14">
        <v>12269963.991043523</v>
      </c>
      <c r="D37" s="14">
        <v>13063214.317671686</v>
      </c>
      <c r="E37" s="14">
        <f t="shared" ref="E37:N37" si="16">SUM(E38:E39)</f>
        <v>0</v>
      </c>
      <c r="F37" s="14">
        <f t="shared" si="16"/>
        <v>0</v>
      </c>
      <c r="G37" s="14">
        <f t="shared" si="16"/>
        <v>0</v>
      </c>
      <c r="H37" s="14">
        <f t="shared" si="16"/>
        <v>0</v>
      </c>
      <c r="I37" s="14">
        <f t="shared" si="16"/>
        <v>0</v>
      </c>
      <c r="J37" s="14">
        <f t="shared" si="16"/>
        <v>0</v>
      </c>
      <c r="K37" s="14">
        <f t="shared" si="16"/>
        <v>0</v>
      </c>
      <c r="L37" s="14">
        <f t="shared" si="16"/>
        <v>0</v>
      </c>
      <c r="M37" s="14">
        <f t="shared" si="16"/>
        <v>0</v>
      </c>
      <c r="N37" s="14">
        <f t="shared" si="16"/>
        <v>0</v>
      </c>
      <c r="O37" s="14">
        <f t="shared" si="2"/>
        <v>25333178.308715209</v>
      </c>
      <c r="P37" s="14">
        <f t="shared" si="3"/>
        <v>25333178.308715209</v>
      </c>
      <c r="Q37" s="14">
        <f t="shared" si="4"/>
        <v>25333178.308715209</v>
      </c>
      <c r="R37" s="14">
        <f t="shared" si="5"/>
        <v>25333178.308715209</v>
      </c>
    </row>
    <row r="38" spans="1:18">
      <c r="A38" s="15" t="s">
        <v>9</v>
      </c>
      <c r="B38" s="14"/>
      <c r="C38" s="14">
        <v>12064096.415071024</v>
      </c>
      <c r="D38" s="14">
        <v>12844037.450653056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f t="shared" si="2"/>
        <v>24908133.865724079</v>
      </c>
      <c r="P38" s="14">
        <f t="shared" si="3"/>
        <v>24908133.865724079</v>
      </c>
      <c r="Q38" s="14">
        <f t="shared" si="4"/>
        <v>24908133.865724079</v>
      </c>
      <c r="R38" s="14">
        <f t="shared" si="5"/>
        <v>24908133.865724079</v>
      </c>
    </row>
    <row r="39" spans="1:18">
      <c r="A39" s="15" t="s">
        <v>10</v>
      </c>
      <c r="B39" s="13">
        <v>22876078.379999999</v>
      </c>
      <c r="C39" s="13">
        <v>13063214</v>
      </c>
      <c r="D39" s="13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3">
        <f>+E39</f>
        <v>0</v>
      </c>
      <c r="P39" s="13">
        <f>+H39</f>
        <v>0</v>
      </c>
      <c r="Q39" s="13">
        <f>+K39</f>
        <v>0</v>
      </c>
      <c r="R39" s="13">
        <f>+N39</f>
        <v>0</v>
      </c>
    </row>
    <row r="40" spans="1:18">
      <c r="A40" s="15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>
      <c r="A41" s="12" t="s">
        <v>16</v>
      </c>
      <c r="B41" s="13"/>
      <c r="C41" s="14">
        <f>SUM(C42:C43)</f>
        <v>1326263.3600000001</v>
      </c>
      <c r="D41" s="14">
        <f t="shared" ref="D41:N41" si="17">SUM(D42:D43)</f>
        <v>1376742.94</v>
      </c>
      <c r="E41" s="14">
        <f t="shared" si="17"/>
        <v>1350315.8599999999</v>
      </c>
      <c r="F41" s="14">
        <f t="shared" si="17"/>
        <v>1409372.5299999998</v>
      </c>
      <c r="G41" s="14">
        <f t="shared" si="17"/>
        <v>1384546.97</v>
      </c>
      <c r="H41" s="14">
        <f t="shared" si="17"/>
        <v>1418983.18</v>
      </c>
      <c r="I41" s="14">
        <f t="shared" si="17"/>
        <v>1429327.9500000002</v>
      </c>
      <c r="J41" s="14">
        <f t="shared" si="17"/>
        <v>1365886.35</v>
      </c>
      <c r="K41" s="14">
        <f t="shared" si="17"/>
        <v>1405710.38</v>
      </c>
      <c r="L41" s="14">
        <f t="shared" si="17"/>
        <v>1369370.7400000002</v>
      </c>
      <c r="M41" s="14">
        <f t="shared" si="17"/>
        <v>1443202.68</v>
      </c>
      <c r="N41" s="14">
        <f t="shared" si="17"/>
        <v>1474645.6300000001</v>
      </c>
      <c r="O41" s="14">
        <f t="shared" si="2"/>
        <v>4053322.1599999997</v>
      </c>
      <c r="P41" s="14">
        <f t="shared" si="3"/>
        <v>8266224.8399999989</v>
      </c>
      <c r="Q41" s="14">
        <f t="shared" si="4"/>
        <v>12467149.52</v>
      </c>
      <c r="R41" s="14">
        <f t="shared" si="5"/>
        <v>16754368.57</v>
      </c>
    </row>
    <row r="42" spans="1:18">
      <c r="A42" s="15" t="s">
        <v>8</v>
      </c>
      <c r="B42" s="13"/>
      <c r="C42" s="14">
        <v>982065.66</v>
      </c>
      <c r="D42" s="14">
        <v>994999.57</v>
      </c>
      <c r="E42" s="14">
        <v>1076125.97</v>
      </c>
      <c r="F42" s="14">
        <v>1135182.6399999999</v>
      </c>
      <c r="G42" s="14">
        <v>1034829.72</v>
      </c>
      <c r="H42" s="14">
        <v>1048458.09</v>
      </c>
      <c r="I42" s="14">
        <v>1062265.6100000001</v>
      </c>
      <c r="J42" s="14">
        <v>1076256.7</v>
      </c>
      <c r="K42" s="14">
        <v>1090429.1499999999</v>
      </c>
      <c r="L42" s="14">
        <v>1104789.5900000001</v>
      </c>
      <c r="M42" s="14">
        <v>1119340.23</v>
      </c>
      <c r="N42" s="14">
        <v>1134081.08</v>
      </c>
      <c r="O42" s="14">
        <f t="shared" si="2"/>
        <v>3053191.2</v>
      </c>
      <c r="P42" s="14">
        <f t="shared" si="3"/>
        <v>6271661.6499999994</v>
      </c>
      <c r="Q42" s="14">
        <f t="shared" si="4"/>
        <v>9500613.1099999994</v>
      </c>
      <c r="R42" s="14">
        <f t="shared" si="5"/>
        <v>12858824.01</v>
      </c>
    </row>
    <row r="43" spans="1:18">
      <c r="A43" s="15" t="s">
        <v>9</v>
      </c>
      <c r="B43" s="13"/>
      <c r="C43" s="14">
        <v>344197.7</v>
      </c>
      <c r="D43" s="14">
        <v>381743.37</v>
      </c>
      <c r="E43" s="14">
        <v>274189.89</v>
      </c>
      <c r="F43" s="14">
        <v>274189.89</v>
      </c>
      <c r="G43" s="14">
        <v>349717.25</v>
      </c>
      <c r="H43" s="14">
        <v>370525.09</v>
      </c>
      <c r="I43" s="14">
        <v>367062.34</v>
      </c>
      <c r="J43" s="14">
        <v>289629.65000000002</v>
      </c>
      <c r="K43" s="14">
        <v>315281.23</v>
      </c>
      <c r="L43" s="14">
        <v>264581.15000000002</v>
      </c>
      <c r="M43" s="14">
        <v>323862.45</v>
      </c>
      <c r="N43" s="14">
        <v>340564.55</v>
      </c>
      <c r="O43" s="14">
        <f t="shared" si="2"/>
        <v>1000130.9600000001</v>
      </c>
      <c r="P43" s="14">
        <f t="shared" si="3"/>
        <v>1994563.1900000002</v>
      </c>
      <c r="Q43" s="14">
        <f t="shared" si="4"/>
        <v>2966536.41</v>
      </c>
      <c r="R43" s="14">
        <f t="shared" si="5"/>
        <v>3895544.56</v>
      </c>
    </row>
    <row r="44" spans="1:18">
      <c r="A44" s="15" t="s">
        <v>10</v>
      </c>
      <c r="B44" s="13">
        <v>48121217.670000002</v>
      </c>
      <c r="C44" s="13">
        <v>48121217.670000002</v>
      </c>
      <c r="D44" s="13">
        <v>47759979.5</v>
      </c>
      <c r="E44" s="13">
        <v>47380877.600000001</v>
      </c>
      <c r="F44" s="13">
        <v>46983401.049999997</v>
      </c>
      <c r="G44" s="13">
        <v>46567337.549999997</v>
      </c>
      <c r="H44" s="13">
        <v>46132156.270000003</v>
      </c>
      <c r="I44" s="13">
        <v>45677421.539999999</v>
      </c>
      <c r="J44" s="13">
        <v>45202781.68</v>
      </c>
      <c r="K44" s="13">
        <v>44707595.310000002</v>
      </c>
      <c r="L44" s="13">
        <v>44191583.759999998</v>
      </c>
      <c r="M44" s="13">
        <v>43654269.299999997</v>
      </c>
      <c r="N44" s="13">
        <v>43095081.329999998</v>
      </c>
      <c r="O44" s="13">
        <f>+E44</f>
        <v>47380877.600000001</v>
      </c>
      <c r="P44" s="13">
        <f>+H44</f>
        <v>46132156.270000003</v>
      </c>
      <c r="Q44" s="13">
        <f>+K44</f>
        <v>44707595.310000002</v>
      </c>
      <c r="R44" s="13">
        <f>+N44</f>
        <v>43095081.329999998</v>
      </c>
    </row>
    <row r="45" spans="1:18">
      <c r="A45" s="15"/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>
      <c r="A46" s="12" t="s">
        <v>17</v>
      </c>
      <c r="B46" s="13"/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f>+N47+N48</f>
        <v>718885.69</v>
      </c>
      <c r="O46" s="14">
        <f t="shared" ref="O46:O48" si="18">SUM(C46:E46)</f>
        <v>0</v>
      </c>
      <c r="P46" s="14">
        <f t="shared" ref="P46:P48" si="19">SUM(C46:H46)</f>
        <v>0</v>
      </c>
      <c r="Q46" s="14">
        <f t="shared" ref="Q46:Q48" si="20">SUM(C46:K46)</f>
        <v>0</v>
      </c>
      <c r="R46" s="14">
        <f t="shared" ref="R46:R48" si="21">SUM(C46:N46)</f>
        <v>718885.69</v>
      </c>
    </row>
    <row r="47" spans="1:18">
      <c r="A47" s="15" t="s">
        <v>8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/>
      <c r="O47" s="14">
        <f t="shared" si="18"/>
        <v>0</v>
      </c>
      <c r="P47" s="14">
        <f t="shared" si="19"/>
        <v>0</v>
      </c>
      <c r="Q47" s="14">
        <f t="shared" si="20"/>
        <v>0</v>
      </c>
      <c r="R47" s="14">
        <f t="shared" si="21"/>
        <v>0</v>
      </c>
    </row>
    <row r="48" spans="1:18">
      <c r="A48" s="15" t="s">
        <v>9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718885.69</v>
      </c>
      <c r="O48" s="14">
        <f t="shared" si="18"/>
        <v>0</v>
      </c>
      <c r="P48" s="14">
        <f t="shared" si="19"/>
        <v>0</v>
      </c>
      <c r="Q48" s="14">
        <f t="shared" si="20"/>
        <v>0</v>
      </c>
      <c r="R48" s="14">
        <f t="shared" si="21"/>
        <v>718885.69</v>
      </c>
    </row>
    <row r="49" spans="1:18">
      <c r="A49" s="15" t="s">
        <v>10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3">
        <v>63596914.32</v>
      </c>
      <c r="O49" s="13">
        <f>+E49</f>
        <v>0</v>
      </c>
      <c r="P49" s="13">
        <f>+H49</f>
        <v>0</v>
      </c>
      <c r="Q49" s="13">
        <f>+K49</f>
        <v>0</v>
      </c>
      <c r="R49" s="13">
        <f>+N49</f>
        <v>63596914.32</v>
      </c>
    </row>
    <row r="50" spans="1:18">
      <c r="A50" s="15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>
      <c r="A51" s="12" t="s">
        <v>18</v>
      </c>
      <c r="B51" s="13"/>
      <c r="C51" s="14">
        <f>SUM(C52:C53)</f>
        <v>90857015.640000001</v>
      </c>
      <c r="D51" s="14">
        <f t="shared" ref="D51:N51" si="22">SUM(D52:D53)</f>
        <v>87217472.519999996</v>
      </c>
      <c r="E51" s="14">
        <f t="shared" si="22"/>
        <v>89314167.980000004</v>
      </c>
      <c r="F51" s="14">
        <f t="shared" si="22"/>
        <v>86573422.219999999</v>
      </c>
      <c r="G51" s="14">
        <f t="shared" si="22"/>
        <v>90167969.049999997</v>
      </c>
      <c r="H51" s="14">
        <f t="shared" si="22"/>
        <v>87472518.650000006</v>
      </c>
      <c r="I51" s="14">
        <f t="shared" si="22"/>
        <v>87887675.040000007</v>
      </c>
      <c r="J51" s="14">
        <f t="shared" si="22"/>
        <v>87531051.799999997</v>
      </c>
      <c r="K51" s="14">
        <f t="shared" si="22"/>
        <v>85700209.170000002</v>
      </c>
      <c r="L51" s="14">
        <f t="shared" si="22"/>
        <v>87543575.269999996</v>
      </c>
      <c r="M51" s="14">
        <f t="shared" si="22"/>
        <v>85747076.230000004</v>
      </c>
      <c r="N51" s="14">
        <f t="shared" si="22"/>
        <v>84699541.790000007</v>
      </c>
      <c r="O51" s="14">
        <f t="shared" si="2"/>
        <v>267388656.13999999</v>
      </c>
      <c r="P51" s="14">
        <f t="shared" si="3"/>
        <v>531602566.06000006</v>
      </c>
      <c r="Q51" s="14">
        <f t="shared" si="4"/>
        <v>792721502.06999993</v>
      </c>
      <c r="R51" s="14">
        <f t="shared" si="5"/>
        <v>1050711695.3599999</v>
      </c>
    </row>
    <row r="52" spans="1:18">
      <c r="A52" s="15" t="s">
        <v>8</v>
      </c>
      <c r="B52" s="13"/>
      <c r="C52" s="14">
        <v>64382961.780000001</v>
      </c>
      <c r="D52" s="14">
        <v>64382961.780000001</v>
      </c>
      <c r="E52" s="14">
        <v>64382961.780000001</v>
      </c>
      <c r="F52" s="14">
        <v>64382961.780000001</v>
      </c>
      <c r="G52" s="14">
        <v>64382961.780000001</v>
      </c>
      <c r="H52" s="14">
        <v>64382961.780000001</v>
      </c>
      <c r="I52" s="14">
        <v>64382961.780000001</v>
      </c>
      <c r="J52" s="14">
        <v>64382961.780000001</v>
      </c>
      <c r="K52" s="14">
        <v>64382961.780000001</v>
      </c>
      <c r="L52" s="14">
        <v>64382961.780000001</v>
      </c>
      <c r="M52" s="14">
        <v>64382961.780000001</v>
      </c>
      <c r="N52" s="14">
        <v>64382961.780000001</v>
      </c>
      <c r="O52" s="14">
        <f t="shared" si="2"/>
        <v>193148885.34</v>
      </c>
      <c r="P52" s="14">
        <f t="shared" si="3"/>
        <v>386297770.67999995</v>
      </c>
      <c r="Q52" s="14">
        <f t="shared" si="4"/>
        <v>579446656.01999986</v>
      </c>
      <c r="R52" s="14">
        <f t="shared" si="5"/>
        <v>772595541.35999978</v>
      </c>
    </row>
    <row r="53" spans="1:18">
      <c r="A53" s="15" t="s">
        <v>9</v>
      </c>
      <c r="B53" s="13"/>
      <c r="C53" s="14">
        <v>26474053.859999999</v>
      </c>
      <c r="D53" s="14">
        <v>22834510.739999998</v>
      </c>
      <c r="E53" s="14">
        <v>24931206.199999999</v>
      </c>
      <c r="F53" s="14">
        <v>22190460.440000001</v>
      </c>
      <c r="G53" s="14">
        <v>25785007.27</v>
      </c>
      <c r="H53" s="14">
        <v>23089556.870000001</v>
      </c>
      <c r="I53" s="14">
        <v>23504713.260000002</v>
      </c>
      <c r="J53" s="14">
        <v>23148090.02</v>
      </c>
      <c r="K53" s="14">
        <v>21317247.390000001</v>
      </c>
      <c r="L53" s="14">
        <v>23160613.489999998</v>
      </c>
      <c r="M53" s="14">
        <v>21364114.450000003</v>
      </c>
      <c r="N53" s="14">
        <v>20316580.010000005</v>
      </c>
      <c r="O53" s="14">
        <f t="shared" si="2"/>
        <v>74239770.799999997</v>
      </c>
      <c r="P53" s="14">
        <f t="shared" si="3"/>
        <v>145304795.38</v>
      </c>
      <c r="Q53" s="14">
        <f t="shared" si="4"/>
        <v>213274846.05000001</v>
      </c>
      <c r="R53" s="14">
        <f t="shared" si="5"/>
        <v>278116154</v>
      </c>
    </row>
    <row r="54" spans="1:18">
      <c r="A54" s="15" t="s">
        <v>10</v>
      </c>
      <c r="B54" s="13">
        <v>4629720251.9500055</v>
      </c>
      <c r="C54" s="13">
        <f>+B54-C52</f>
        <v>4565337290.1700058</v>
      </c>
      <c r="D54" s="13">
        <f>+C54-D52</f>
        <v>4500954328.3900061</v>
      </c>
      <c r="E54" s="13">
        <f t="shared" ref="E54:M54" si="23">+D54-E52</f>
        <v>4436571366.6100063</v>
      </c>
      <c r="F54" s="13">
        <f t="shared" si="23"/>
        <v>4372188404.8300066</v>
      </c>
      <c r="G54" s="13">
        <f t="shared" si="23"/>
        <v>4307805443.0500069</v>
      </c>
      <c r="H54" s="13">
        <f t="shared" si="23"/>
        <v>4243422481.2700067</v>
      </c>
      <c r="I54" s="13">
        <f t="shared" si="23"/>
        <v>4179039519.4900064</v>
      </c>
      <c r="J54" s="13">
        <f t="shared" si="23"/>
        <v>4114656557.7100062</v>
      </c>
      <c r="K54" s="13">
        <f t="shared" si="23"/>
        <v>4050273595.930006</v>
      </c>
      <c r="L54" s="13">
        <f t="shared" si="23"/>
        <v>3985890634.1500058</v>
      </c>
      <c r="M54" s="13">
        <f t="shared" si="23"/>
        <v>3921507672.3700056</v>
      </c>
      <c r="N54" s="13">
        <f>+M54-N52</f>
        <v>3857124710.5900054</v>
      </c>
      <c r="O54" s="13">
        <f>+E54</f>
        <v>4436571366.6100063</v>
      </c>
      <c r="P54" s="13">
        <f>+H54</f>
        <v>4243422481.2700067</v>
      </c>
      <c r="Q54" s="13">
        <f>+K54</f>
        <v>4050273595.930006</v>
      </c>
      <c r="R54" s="13">
        <f>+N54</f>
        <v>3857124710.5900054</v>
      </c>
    </row>
    <row r="55" spans="1:18">
      <c r="A55" s="15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>
      <c r="A56" s="12" t="s">
        <v>19</v>
      </c>
      <c r="B56" s="13"/>
      <c r="C56" s="14">
        <f>SUM(C57:C58)</f>
        <v>769902211.25999999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f t="shared" si="2"/>
        <v>769902211.25999999</v>
      </c>
      <c r="P56" s="14">
        <f t="shared" si="3"/>
        <v>769902211.25999999</v>
      </c>
      <c r="Q56" s="14">
        <f t="shared" si="4"/>
        <v>769902211.25999999</v>
      </c>
      <c r="R56" s="14">
        <f t="shared" si="5"/>
        <v>769902211.25999999</v>
      </c>
    </row>
    <row r="57" spans="1:18">
      <c r="A57" s="15" t="s">
        <v>8</v>
      </c>
      <c r="B57" s="13"/>
      <c r="C57" s="14">
        <v>726322840.79999995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f t="shared" si="2"/>
        <v>726322840.79999995</v>
      </c>
      <c r="P57" s="14">
        <f t="shared" si="3"/>
        <v>726322840.79999995</v>
      </c>
      <c r="Q57" s="14">
        <f t="shared" si="4"/>
        <v>726322840.79999995</v>
      </c>
      <c r="R57" s="14">
        <f t="shared" si="5"/>
        <v>726322840.79999995</v>
      </c>
    </row>
    <row r="58" spans="1:18">
      <c r="A58" s="15" t="s">
        <v>9</v>
      </c>
      <c r="B58" s="13"/>
      <c r="C58" s="14">
        <v>43579370.460000001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f t="shared" si="2"/>
        <v>43579370.460000001</v>
      </c>
      <c r="P58" s="14">
        <f t="shared" si="3"/>
        <v>43579370.460000001</v>
      </c>
      <c r="Q58" s="14">
        <f t="shared" si="4"/>
        <v>43579370.460000001</v>
      </c>
      <c r="R58" s="14">
        <f t="shared" si="5"/>
        <v>43579370.460000001</v>
      </c>
    </row>
    <row r="59" spans="1:18">
      <c r="A59" s="15" t="s">
        <v>10</v>
      </c>
      <c r="B59" s="13">
        <v>726322840.79999995</v>
      </c>
      <c r="C59" s="13">
        <f t="shared" ref="C59" si="24">+B59-C57</f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f>+E59</f>
        <v>0</v>
      </c>
      <c r="P59" s="13">
        <f>+H59</f>
        <v>0</v>
      </c>
      <c r="Q59" s="13">
        <f>+K59</f>
        <v>0</v>
      </c>
      <c r="R59" s="13">
        <f>+N59</f>
        <v>0</v>
      </c>
    </row>
    <row r="60" spans="1:18">
      <c r="A60" s="15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>
      <c r="A61" s="12" t="s">
        <v>20</v>
      </c>
      <c r="B61" s="13"/>
      <c r="C61" s="14">
        <f>+C62+C63</f>
        <v>0</v>
      </c>
      <c r="D61" s="14">
        <f>+D62+D63</f>
        <v>0</v>
      </c>
      <c r="E61" s="14">
        <f>+E62+E63</f>
        <v>317407972.10000002</v>
      </c>
      <c r="F61" s="14">
        <f>+F62+F63</f>
        <v>0</v>
      </c>
      <c r="G61" s="14">
        <f t="shared" ref="G61:H61" si="25">+G62+G63</f>
        <v>0</v>
      </c>
      <c r="H61" s="14">
        <f t="shared" si="25"/>
        <v>365682292.69999999</v>
      </c>
      <c r="I61" s="14"/>
      <c r="J61" s="14"/>
      <c r="K61" s="14">
        <f t="shared" ref="K61:N61" si="26">+K62+K63</f>
        <v>450789971.70999998</v>
      </c>
      <c r="L61" s="14">
        <f t="shared" si="26"/>
        <v>0</v>
      </c>
      <c r="M61" s="14">
        <f t="shared" si="26"/>
        <v>0</v>
      </c>
      <c r="N61" s="14">
        <f t="shared" si="26"/>
        <v>560964142.38</v>
      </c>
      <c r="O61" s="14">
        <f t="shared" si="2"/>
        <v>317407972.10000002</v>
      </c>
      <c r="P61" s="14">
        <f t="shared" si="3"/>
        <v>683090264.79999995</v>
      </c>
      <c r="Q61" s="14">
        <f>SUM(C61:K61)</f>
        <v>1133880236.51</v>
      </c>
      <c r="R61" s="14">
        <f>SUM(C61:N61)</f>
        <v>1694844378.8899999</v>
      </c>
    </row>
    <row r="62" spans="1:18">
      <c r="A62" s="15" t="s">
        <v>8</v>
      </c>
      <c r="B62" s="13"/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f t="shared" si="2"/>
        <v>0</v>
      </c>
      <c r="P62" s="14">
        <f t="shared" si="3"/>
        <v>0</v>
      </c>
      <c r="Q62" s="14">
        <f t="shared" si="4"/>
        <v>0</v>
      </c>
      <c r="R62" s="14">
        <f t="shared" si="5"/>
        <v>0</v>
      </c>
    </row>
    <row r="63" spans="1:18">
      <c r="A63" s="15" t="s">
        <v>9</v>
      </c>
      <c r="B63" s="13"/>
      <c r="C63" s="14">
        <v>0</v>
      </c>
      <c r="D63" s="14">
        <v>0</v>
      </c>
      <c r="E63" s="14">
        <v>317407972.10000002</v>
      </c>
      <c r="F63" s="14">
        <v>0</v>
      </c>
      <c r="G63" s="14">
        <v>0</v>
      </c>
      <c r="H63" s="14">
        <v>365682292.69999999</v>
      </c>
      <c r="I63" s="14"/>
      <c r="J63" s="14"/>
      <c r="K63" s="14">
        <v>450789971.70999998</v>
      </c>
      <c r="L63" s="14"/>
      <c r="M63" s="14"/>
      <c r="N63" s="14">
        <v>560964142.38</v>
      </c>
      <c r="O63" s="14">
        <f t="shared" si="2"/>
        <v>317407972.10000002</v>
      </c>
      <c r="P63" s="14">
        <f t="shared" si="3"/>
        <v>683090264.79999995</v>
      </c>
      <c r="Q63" s="14">
        <f t="shared" si="4"/>
        <v>1133880236.51</v>
      </c>
      <c r="R63" s="14">
        <f t="shared" si="5"/>
        <v>1694844378.8899999</v>
      </c>
    </row>
    <row r="64" spans="1:18">
      <c r="A64" s="15" t="s">
        <v>10</v>
      </c>
      <c r="B64" s="13">
        <v>1169067473.2</v>
      </c>
      <c r="C64" s="13">
        <f>+B64+B59</f>
        <v>1895390314</v>
      </c>
      <c r="D64" s="13">
        <f>+C64-D62</f>
        <v>1895390314</v>
      </c>
      <c r="E64" s="13">
        <f t="shared" ref="E64:N64" si="27">+D64-E62</f>
        <v>1895390314</v>
      </c>
      <c r="F64" s="13">
        <f t="shared" si="27"/>
        <v>1895390314</v>
      </c>
      <c r="G64" s="13">
        <f t="shared" si="27"/>
        <v>1895390314</v>
      </c>
      <c r="H64" s="13">
        <f t="shared" si="27"/>
        <v>1895390314</v>
      </c>
      <c r="I64" s="13">
        <f t="shared" si="27"/>
        <v>1895390314</v>
      </c>
      <c r="J64" s="13">
        <f t="shared" si="27"/>
        <v>1895390314</v>
      </c>
      <c r="K64" s="13">
        <f t="shared" si="27"/>
        <v>1895390314</v>
      </c>
      <c r="L64" s="13">
        <f t="shared" si="27"/>
        <v>1895390314</v>
      </c>
      <c r="M64" s="13">
        <f t="shared" si="27"/>
        <v>1895390314</v>
      </c>
      <c r="N64" s="13">
        <f t="shared" si="27"/>
        <v>1895390314</v>
      </c>
      <c r="O64" s="13">
        <f>+E64</f>
        <v>1895390314</v>
      </c>
      <c r="P64" s="13">
        <f>+H64</f>
        <v>1895390314</v>
      </c>
      <c r="Q64" s="13">
        <f>+K64</f>
        <v>1895390314</v>
      </c>
      <c r="R64" s="13">
        <f>+N64</f>
        <v>1895390314</v>
      </c>
    </row>
    <row r="65" spans="1:20">
      <c r="A65" s="15"/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20">
      <c r="A66" s="12" t="s">
        <v>21</v>
      </c>
      <c r="B66" s="13"/>
      <c r="C66" s="14">
        <f>SUM(C67:C68)</f>
        <v>0</v>
      </c>
      <c r="D66" s="14">
        <f>SUM(D67:D68)</f>
        <v>0</v>
      </c>
      <c r="E66" s="14">
        <f>SUM(E67:E68)</f>
        <v>0</v>
      </c>
      <c r="F66" s="14">
        <f>SUM(F67:F68)</f>
        <v>0</v>
      </c>
      <c r="G66" s="14">
        <f>SUM(G67:G68)</f>
        <v>0</v>
      </c>
      <c r="H66" s="14">
        <f t="shared" ref="H66:N66" si="28">SUM(H67:H68)</f>
        <v>0</v>
      </c>
      <c r="I66" s="14">
        <f t="shared" si="28"/>
        <v>0</v>
      </c>
      <c r="J66" s="14">
        <f t="shared" si="28"/>
        <v>0</v>
      </c>
      <c r="K66" s="14">
        <f t="shared" si="28"/>
        <v>0</v>
      </c>
      <c r="L66" s="14">
        <f t="shared" si="28"/>
        <v>0</v>
      </c>
      <c r="M66" s="14">
        <f t="shared" si="28"/>
        <v>0</v>
      </c>
      <c r="N66" s="14">
        <f t="shared" si="28"/>
        <v>0</v>
      </c>
      <c r="O66" s="14">
        <f t="shared" si="2"/>
        <v>0</v>
      </c>
      <c r="P66" s="14">
        <f t="shared" si="3"/>
        <v>0</v>
      </c>
      <c r="Q66" s="14">
        <f t="shared" si="4"/>
        <v>0</v>
      </c>
      <c r="R66" s="14">
        <f t="shared" si="5"/>
        <v>0</v>
      </c>
      <c r="T66" s="17"/>
    </row>
    <row r="67" spans="1:20">
      <c r="A67" s="15" t="s">
        <v>8</v>
      </c>
      <c r="B67" s="13"/>
      <c r="C67" s="13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>
        <f t="shared" si="2"/>
        <v>0</v>
      </c>
      <c r="P67" s="14">
        <f t="shared" si="3"/>
        <v>0</v>
      </c>
      <c r="Q67" s="14">
        <f t="shared" si="4"/>
        <v>0</v>
      </c>
      <c r="R67" s="14">
        <f t="shared" si="5"/>
        <v>0</v>
      </c>
    </row>
    <row r="68" spans="1:20">
      <c r="A68" s="15" t="s">
        <v>9</v>
      </c>
      <c r="B68" s="13"/>
      <c r="C68" s="13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>
        <f t="shared" si="2"/>
        <v>0</v>
      </c>
      <c r="P68" s="14">
        <f t="shared" si="3"/>
        <v>0</v>
      </c>
      <c r="Q68" s="14">
        <f t="shared" si="4"/>
        <v>0</v>
      </c>
      <c r="R68" s="14">
        <f t="shared" si="5"/>
        <v>0</v>
      </c>
    </row>
    <row r="69" spans="1:20">
      <c r="A69" s="15" t="s">
        <v>10</v>
      </c>
      <c r="B69" s="13">
        <v>2856.1600000000399</v>
      </c>
      <c r="C69" s="13">
        <f t="shared" ref="C69" si="29">+B69-C67</f>
        <v>2856.1600000000399</v>
      </c>
      <c r="D69" s="13">
        <f>+C69-D67</f>
        <v>2856.1600000000399</v>
      </c>
      <c r="E69" s="13">
        <f>+D69-E67</f>
        <v>2856.1600000000399</v>
      </c>
      <c r="F69" s="13">
        <f>+E69-F67</f>
        <v>2856.1600000000399</v>
      </c>
      <c r="G69" s="13">
        <f>+F69-G67</f>
        <v>2856.1600000000399</v>
      </c>
      <c r="H69" s="13">
        <f>+G69-H67</f>
        <v>2856.1600000000399</v>
      </c>
      <c r="I69" s="13">
        <f t="shared" ref="I69:N69" si="30">+H69-I67</f>
        <v>2856.1600000000399</v>
      </c>
      <c r="J69" s="13">
        <f t="shared" si="30"/>
        <v>2856.1600000000399</v>
      </c>
      <c r="K69" s="13">
        <f t="shared" si="30"/>
        <v>2856.1600000000399</v>
      </c>
      <c r="L69" s="13">
        <f t="shared" si="30"/>
        <v>2856.1600000000399</v>
      </c>
      <c r="M69" s="13">
        <f t="shared" si="30"/>
        <v>2856.1600000000399</v>
      </c>
      <c r="N69" s="13">
        <f t="shared" si="30"/>
        <v>2856.1600000000399</v>
      </c>
      <c r="O69" s="13">
        <f>+E69</f>
        <v>2856.1600000000399</v>
      </c>
      <c r="P69" s="13">
        <f>+H69</f>
        <v>2856.1600000000399</v>
      </c>
      <c r="Q69" s="13">
        <f>+K69</f>
        <v>2856.1600000000399</v>
      </c>
      <c r="R69" s="13">
        <f>+N69</f>
        <v>2856.1600000000399</v>
      </c>
    </row>
    <row r="70" spans="1:20">
      <c r="A70" s="15"/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20">
      <c r="A71" s="12" t="s">
        <v>22</v>
      </c>
      <c r="B71" s="13"/>
      <c r="C71" s="14">
        <f>SUM(C72:C73)</f>
        <v>0</v>
      </c>
      <c r="D71" s="14">
        <f>SUM(D72:D73)</f>
        <v>0</v>
      </c>
      <c r="E71" s="14">
        <f>SUM(E72:E73)</f>
        <v>0</v>
      </c>
      <c r="F71" s="14">
        <f>SUM(F72:F73)</f>
        <v>0</v>
      </c>
      <c r="G71" s="14">
        <f t="shared" ref="G71:N71" si="31">SUM(G72:G73)</f>
        <v>0</v>
      </c>
      <c r="H71" s="14">
        <f t="shared" si="31"/>
        <v>0</v>
      </c>
      <c r="I71" s="14">
        <f t="shared" si="31"/>
        <v>0</v>
      </c>
      <c r="J71" s="14">
        <f t="shared" si="31"/>
        <v>0</v>
      </c>
      <c r="K71" s="14">
        <f t="shared" si="31"/>
        <v>0</v>
      </c>
      <c r="L71" s="14">
        <f t="shared" si="31"/>
        <v>0</v>
      </c>
      <c r="M71" s="14">
        <f t="shared" si="31"/>
        <v>0</v>
      </c>
      <c r="N71" s="14">
        <f t="shared" si="31"/>
        <v>0</v>
      </c>
      <c r="O71" s="14">
        <f t="shared" si="2"/>
        <v>0</v>
      </c>
      <c r="P71" s="14">
        <f t="shared" si="3"/>
        <v>0</v>
      </c>
      <c r="Q71" s="14">
        <f t="shared" si="4"/>
        <v>0</v>
      </c>
      <c r="R71" s="14">
        <f t="shared" si="5"/>
        <v>0</v>
      </c>
    </row>
    <row r="72" spans="1:20">
      <c r="A72" s="15" t="s">
        <v>8</v>
      </c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>
        <f t="shared" si="2"/>
        <v>0</v>
      </c>
      <c r="P72" s="14">
        <f t="shared" si="3"/>
        <v>0</v>
      </c>
      <c r="Q72" s="14">
        <f t="shared" si="4"/>
        <v>0</v>
      </c>
      <c r="R72" s="14">
        <f t="shared" si="5"/>
        <v>0</v>
      </c>
    </row>
    <row r="73" spans="1:20">
      <c r="A73" s="15" t="s">
        <v>9</v>
      </c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>
        <f t="shared" si="2"/>
        <v>0</v>
      </c>
      <c r="P73" s="14">
        <f t="shared" si="3"/>
        <v>0</v>
      </c>
      <c r="Q73" s="14">
        <f t="shared" si="4"/>
        <v>0</v>
      </c>
      <c r="R73" s="14">
        <f t="shared" si="5"/>
        <v>0</v>
      </c>
    </row>
    <row r="74" spans="1:20">
      <c r="A74" s="15" t="s">
        <v>10</v>
      </c>
      <c r="B74" s="13">
        <v>542.06999999999243</v>
      </c>
      <c r="C74" s="13">
        <v>542.06999999999243</v>
      </c>
      <c r="D74" s="13">
        <f>+C74-D72</f>
        <v>542.06999999999243</v>
      </c>
      <c r="E74" s="13">
        <f>+D74-E72</f>
        <v>542.06999999999243</v>
      </c>
      <c r="F74" s="13">
        <f>+E74-F72</f>
        <v>542.06999999999243</v>
      </c>
      <c r="G74" s="13">
        <f>+F74-G72</f>
        <v>542.06999999999243</v>
      </c>
      <c r="H74" s="13">
        <f>+G74-H72</f>
        <v>542.06999999999243</v>
      </c>
      <c r="I74" s="13">
        <f t="shared" ref="I74:N74" si="32">+H74-I72</f>
        <v>542.06999999999243</v>
      </c>
      <c r="J74" s="13">
        <f t="shared" si="32"/>
        <v>542.06999999999243</v>
      </c>
      <c r="K74" s="13">
        <f t="shared" si="32"/>
        <v>542.06999999999243</v>
      </c>
      <c r="L74" s="13">
        <f t="shared" si="32"/>
        <v>542.06999999999243</v>
      </c>
      <c r="M74" s="13">
        <f t="shared" si="32"/>
        <v>542.06999999999243</v>
      </c>
      <c r="N74" s="13">
        <f t="shared" si="32"/>
        <v>542.06999999999243</v>
      </c>
      <c r="O74" s="13">
        <f>+E74</f>
        <v>542.06999999999243</v>
      </c>
      <c r="P74" s="13">
        <f>+H74</f>
        <v>542.06999999999243</v>
      </c>
      <c r="Q74" s="13">
        <f>+K74</f>
        <v>542.06999999999243</v>
      </c>
      <c r="R74" s="13">
        <f>+N74</f>
        <v>542.06999999999243</v>
      </c>
    </row>
    <row r="75" spans="1:20">
      <c r="A75" s="15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20">
      <c r="A76" s="12" t="s">
        <v>23</v>
      </c>
      <c r="B76" s="13"/>
      <c r="C76" s="14">
        <f>SUM(C77:C78)</f>
        <v>0</v>
      </c>
      <c r="D76" s="14">
        <f>SUM(D77:D78)</f>
        <v>0</v>
      </c>
      <c r="E76" s="14">
        <f>SUM(E77:E78)</f>
        <v>0</v>
      </c>
      <c r="F76" s="14">
        <f>SUM(F77:F78)</f>
        <v>0</v>
      </c>
      <c r="G76" s="14">
        <f>SUM(G77:G78)</f>
        <v>0</v>
      </c>
      <c r="H76" s="14">
        <f t="shared" ref="H76:N76" si="33">SUM(H77:H78)</f>
        <v>0</v>
      </c>
      <c r="I76" s="14">
        <f t="shared" si="33"/>
        <v>0</v>
      </c>
      <c r="J76" s="14">
        <f t="shared" si="33"/>
        <v>0</v>
      </c>
      <c r="K76" s="14">
        <f t="shared" si="33"/>
        <v>0</v>
      </c>
      <c r="L76" s="14">
        <f t="shared" si="33"/>
        <v>0</v>
      </c>
      <c r="M76" s="14">
        <f t="shared" si="33"/>
        <v>0</v>
      </c>
      <c r="N76" s="14">
        <f t="shared" si="33"/>
        <v>0</v>
      </c>
      <c r="O76" s="14">
        <f t="shared" si="2"/>
        <v>0</v>
      </c>
      <c r="P76" s="14">
        <f t="shared" si="3"/>
        <v>0</v>
      </c>
      <c r="Q76" s="14">
        <f t="shared" si="4"/>
        <v>0</v>
      </c>
      <c r="R76" s="14">
        <f t="shared" si="5"/>
        <v>0</v>
      </c>
    </row>
    <row r="77" spans="1:20">
      <c r="A77" s="15" t="s">
        <v>8</v>
      </c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>
        <f t="shared" si="2"/>
        <v>0</v>
      </c>
      <c r="P77" s="14">
        <f t="shared" si="3"/>
        <v>0</v>
      </c>
      <c r="Q77" s="14">
        <f t="shared" si="4"/>
        <v>0</v>
      </c>
      <c r="R77" s="14">
        <f t="shared" si="5"/>
        <v>0</v>
      </c>
    </row>
    <row r="78" spans="1:20">
      <c r="A78" s="15" t="s">
        <v>9</v>
      </c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>
        <f t="shared" si="2"/>
        <v>0</v>
      </c>
      <c r="P78" s="14">
        <f t="shared" si="3"/>
        <v>0</v>
      </c>
      <c r="Q78" s="14">
        <f t="shared" si="4"/>
        <v>0</v>
      </c>
      <c r="R78" s="14">
        <f t="shared" si="5"/>
        <v>0</v>
      </c>
    </row>
    <row r="79" spans="1:20">
      <c r="A79" s="15" t="s">
        <v>10</v>
      </c>
      <c r="B79" s="13">
        <v>1210.4799999999523</v>
      </c>
      <c r="C79" s="13">
        <v>1210.4799999999523</v>
      </c>
      <c r="D79" s="13">
        <f>+C79-D77</f>
        <v>1210.4799999999523</v>
      </c>
      <c r="E79" s="13">
        <f>+D79-E77</f>
        <v>1210.4799999999523</v>
      </c>
      <c r="F79" s="13">
        <f>+E79-F77</f>
        <v>1210.4799999999523</v>
      </c>
      <c r="G79" s="13">
        <f>+F79-G77</f>
        <v>1210.4799999999523</v>
      </c>
      <c r="H79" s="13">
        <f>+G79-H77</f>
        <v>1210.4799999999523</v>
      </c>
      <c r="I79" s="13">
        <f t="shared" ref="I79:N79" si="34">+H79-I77</f>
        <v>1210.4799999999523</v>
      </c>
      <c r="J79" s="13">
        <f t="shared" si="34"/>
        <v>1210.4799999999523</v>
      </c>
      <c r="K79" s="13">
        <f t="shared" si="34"/>
        <v>1210.4799999999523</v>
      </c>
      <c r="L79" s="13">
        <f t="shared" si="34"/>
        <v>1210.4799999999523</v>
      </c>
      <c r="M79" s="13">
        <f t="shared" si="34"/>
        <v>1210.4799999999523</v>
      </c>
      <c r="N79" s="13">
        <f t="shared" si="34"/>
        <v>1210.4799999999523</v>
      </c>
      <c r="O79" s="13">
        <f>+E79</f>
        <v>1210.4799999999523</v>
      </c>
      <c r="P79" s="13">
        <f>+H79</f>
        <v>1210.4799999999523</v>
      </c>
      <c r="Q79" s="13">
        <f>+K79</f>
        <v>1210.4799999999523</v>
      </c>
      <c r="R79" s="13">
        <f>+N79</f>
        <v>1210.4799999999523</v>
      </c>
    </row>
    <row r="80" spans="1:20">
      <c r="A80" s="15"/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>
      <c r="A81" s="12" t="s">
        <v>24</v>
      </c>
      <c r="B81" s="13"/>
      <c r="C81" s="14">
        <f>SUM(C82:C83)</f>
        <v>0</v>
      </c>
      <c r="D81" s="14">
        <f t="shared" ref="D81:Q81" si="35">SUM(D82:D83)</f>
        <v>0</v>
      </c>
      <c r="E81" s="14">
        <f t="shared" si="35"/>
        <v>0</v>
      </c>
      <c r="F81" s="14">
        <f t="shared" si="35"/>
        <v>0</v>
      </c>
      <c r="G81" s="14">
        <f t="shared" si="35"/>
        <v>0</v>
      </c>
      <c r="H81" s="14">
        <f t="shared" si="35"/>
        <v>0</v>
      </c>
      <c r="I81" s="14">
        <f t="shared" si="35"/>
        <v>0</v>
      </c>
      <c r="J81" s="14">
        <f t="shared" si="35"/>
        <v>0</v>
      </c>
      <c r="K81" s="14">
        <f t="shared" si="35"/>
        <v>0</v>
      </c>
      <c r="L81" s="14">
        <f t="shared" si="35"/>
        <v>0</v>
      </c>
      <c r="M81" s="14">
        <f t="shared" si="35"/>
        <v>0</v>
      </c>
      <c r="N81" s="14">
        <f t="shared" si="35"/>
        <v>0</v>
      </c>
      <c r="O81" s="14">
        <f t="shared" si="35"/>
        <v>0</v>
      </c>
      <c r="P81" s="14">
        <f t="shared" si="35"/>
        <v>0</v>
      </c>
      <c r="Q81" s="14">
        <f t="shared" si="35"/>
        <v>0</v>
      </c>
      <c r="R81" s="14">
        <f t="shared" si="5"/>
        <v>0</v>
      </c>
    </row>
    <row r="82" spans="1:18">
      <c r="A82" s="15" t="s">
        <v>8</v>
      </c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>
        <f t="shared" si="2"/>
        <v>0</v>
      </c>
      <c r="P82" s="14">
        <f t="shared" si="3"/>
        <v>0</v>
      </c>
      <c r="Q82" s="14">
        <f t="shared" si="4"/>
        <v>0</v>
      </c>
      <c r="R82" s="14">
        <f>SUM(C82:N82)</f>
        <v>0</v>
      </c>
    </row>
    <row r="83" spans="1:18">
      <c r="A83" s="15" t="s">
        <v>9</v>
      </c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>
        <f t="shared" si="2"/>
        <v>0</v>
      </c>
      <c r="P83" s="14">
        <f t="shared" si="3"/>
        <v>0</v>
      </c>
      <c r="Q83" s="14">
        <f t="shared" si="4"/>
        <v>0</v>
      </c>
      <c r="R83" s="14">
        <f t="shared" si="5"/>
        <v>0</v>
      </c>
    </row>
    <row r="84" spans="1:18">
      <c r="A84" s="15" t="s">
        <v>10</v>
      </c>
      <c r="B84" s="13">
        <v>12780.910000000003</v>
      </c>
      <c r="C84" s="13">
        <v>12780.910000000003</v>
      </c>
      <c r="D84" s="13">
        <v>12780.910000000003</v>
      </c>
      <c r="E84" s="13">
        <v>12780.91</v>
      </c>
      <c r="F84" s="13">
        <v>12780.91</v>
      </c>
      <c r="G84" s="13">
        <v>12780.91</v>
      </c>
      <c r="H84" s="13">
        <v>12780.91</v>
      </c>
      <c r="I84" s="13">
        <v>12780.91</v>
      </c>
      <c r="J84" s="13">
        <v>12780.91</v>
      </c>
      <c r="K84" s="13">
        <v>12780.91</v>
      </c>
      <c r="L84" s="13">
        <v>12780.91</v>
      </c>
      <c r="M84" s="13">
        <v>12780.91</v>
      </c>
      <c r="N84" s="13">
        <v>12780.91</v>
      </c>
      <c r="O84" s="13">
        <v>12780.910000000003</v>
      </c>
      <c r="P84" s="13">
        <v>12780.910000000003</v>
      </c>
      <c r="Q84" s="13">
        <f>+K84</f>
        <v>12780.91</v>
      </c>
      <c r="R84" s="13">
        <f>+N84</f>
        <v>12780.91</v>
      </c>
    </row>
    <row r="85" spans="1:18">
      <c r="A85" s="15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1:18">
      <c r="A86" s="12" t="s">
        <v>25</v>
      </c>
      <c r="B86" s="13"/>
      <c r="C86" s="14">
        <v>90202739.719999999</v>
      </c>
      <c r="D86" s="14">
        <v>86126712.319999993</v>
      </c>
      <c r="E86" s="14">
        <f>+E87+E88</f>
        <v>78726027.400000006</v>
      </c>
      <c r="F86" s="14">
        <f>+F87+F88</f>
        <v>73974657.539999992</v>
      </c>
      <c r="G86" s="14">
        <f>+G87+G88</f>
        <v>71846832.200000003</v>
      </c>
      <c r="H86" s="14">
        <v>87094178.079999998</v>
      </c>
      <c r="I86" s="14">
        <v>89035958.900000006</v>
      </c>
      <c r="J86" s="14">
        <v>89364383.560000002</v>
      </c>
      <c r="K86" s="14">
        <v>88332191.780000001</v>
      </c>
      <c r="L86" s="14">
        <v>91676369.859999999</v>
      </c>
      <c r="M86" s="14">
        <v>88732876.719999999</v>
      </c>
      <c r="N86" s="14">
        <v>87008904.099999994</v>
      </c>
      <c r="O86" s="14">
        <f t="shared" ref="O86:O88" si="36">SUM(C86:E86)</f>
        <v>255055479.44</v>
      </c>
      <c r="P86" s="14">
        <f t="shared" ref="P86:P88" si="37">SUM(C86:H86)</f>
        <v>487971147.25999999</v>
      </c>
      <c r="Q86" s="14">
        <f t="shared" ref="Q86:Q88" si="38">SUM(C86:K86)</f>
        <v>754703681.5</v>
      </c>
      <c r="R86" s="14">
        <f t="shared" ref="R86:R88" si="39">SUM(C86:N86)</f>
        <v>1022121832.1800001</v>
      </c>
    </row>
    <row r="87" spans="1:18">
      <c r="A87" s="15" t="s">
        <v>8</v>
      </c>
      <c r="B87" s="13"/>
      <c r="C87" s="14">
        <v>50000000</v>
      </c>
      <c r="D87" s="14">
        <v>50000000</v>
      </c>
      <c r="E87" s="14">
        <v>50000000</v>
      </c>
      <c r="F87" s="14">
        <v>50000000</v>
      </c>
      <c r="G87" s="14">
        <v>50000000</v>
      </c>
      <c r="H87" s="14">
        <v>50000000</v>
      </c>
      <c r="I87" s="14">
        <v>50000000</v>
      </c>
      <c r="J87" s="14">
        <v>50000000</v>
      </c>
      <c r="K87" s="14">
        <v>50000000</v>
      </c>
      <c r="L87" s="14">
        <v>50000000</v>
      </c>
      <c r="M87" s="14">
        <v>50000000</v>
      </c>
      <c r="N87" s="14">
        <v>50000000</v>
      </c>
      <c r="O87" s="14">
        <f t="shared" si="36"/>
        <v>150000000</v>
      </c>
      <c r="P87" s="14">
        <f t="shared" si="37"/>
        <v>300000000</v>
      </c>
      <c r="Q87" s="14">
        <f t="shared" si="38"/>
        <v>450000000</v>
      </c>
      <c r="R87" s="14">
        <f t="shared" si="39"/>
        <v>600000000</v>
      </c>
    </row>
    <row r="88" spans="1:18">
      <c r="A88" s="15" t="s">
        <v>9</v>
      </c>
      <c r="B88" s="13"/>
      <c r="C88" s="14">
        <v>31708818.5</v>
      </c>
      <c r="D88" s="14">
        <v>29589041.100000001</v>
      </c>
      <c r="E88" s="14">
        <v>28726027.399999999</v>
      </c>
      <c r="F88" s="14">
        <v>23974657.539999999</v>
      </c>
      <c r="G88" s="14">
        <v>21846832.199999999</v>
      </c>
      <c r="H88" s="14">
        <v>23671232.879999999</v>
      </c>
      <c r="I88" s="14">
        <v>20330479.460000001</v>
      </c>
      <c r="J88" s="14">
        <v>15254794.52</v>
      </c>
      <c r="K88" s="14">
        <v>14278253.42</v>
      </c>
      <c r="L88" s="14">
        <v>10235616.439999999</v>
      </c>
      <c r="M88" s="14">
        <v>5005479.4600000009</v>
      </c>
      <c r="N88" s="14">
        <f t="shared" ref="N88" si="40">+N86-N87</f>
        <v>37008904.099999994</v>
      </c>
      <c r="O88" s="14">
        <f t="shared" si="36"/>
        <v>90023887</v>
      </c>
      <c r="P88" s="14">
        <f t="shared" si="37"/>
        <v>159516609.61999997</v>
      </c>
      <c r="Q88" s="14">
        <f t="shared" si="38"/>
        <v>209380137.01999998</v>
      </c>
      <c r="R88" s="14">
        <f t="shared" si="39"/>
        <v>261630137.01999998</v>
      </c>
    </row>
    <row r="89" spans="1:18">
      <c r="A89" s="15" t="s">
        <v>10</v>
      </c>
      <c r="B89" s="13">
        <v>550000000</v>
      </c>
      <c r="C89" s="13">
        <f>+B89-C87</f>
        <v>500000000</v>
      </c>
      <c r="D89" s="13">
        <f t="shared" ref="D89:M89" si="41">+C89-D87</f>
        <v>450000000</v>
      </c>
      <c r="E89" s="13">
        <f t="shared" si="41"/>
        <v>400000000</v>
      </c>
      <c r="F89" s="13">
        <f t="shared" si="41"/>
        <v>350000000</v>
      </c>
      <c r="G89" s="13">
        <f t="shared" si="41"/>
        <v>300000000</v>
      </c>
      <c r="H89" s="13">
        <f t="shared" si="41"/>
        <v>250000000</v>
      </c>
      <c r="I89" s="13">
        <f t="shared" si="41"/>
        <v>200000000</v>
      </c>
      <c r="J89" s="13">
        <f t="shared" si="41"/>
        <v>150000000</v>
      </c>
      <c r="K89" s="13">
        <f t="shared" si="41"/>
        <v>100000000</v>
      </c>
      <c r="L89" s="13">
        <f t="shared" si="41"/>
        <v>50000000</v>
      </c>
      <c r="M89" s="13">
        <f t="shared" si="41"/>
        <v>0</v>
      </c>
      <c r="N89" s="13"/>
      <c r="O89" s="13">
        <f>+E89</f>
        <v>400000000</v>
      </c>
      <c r="P89" s="13">
        <f>+H89</f>
        <v>250000000</v>
      </c>
      <c r="Q89" s="13">
        <f>+K89</f>
        <v>100000000</v>
      </c>
      <c r="R89" s="13">
        <f>+N89</f>
        <v>0</v>
      </c>
    </row>
    <row r="90" spans="1:18">
      <c r="A90" s="15"/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18" ht="13.5" thickBot="1">
      <c r="A91" s="18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1:18" ht="13.5" thickBot="1">
      <c r="A92" s="21" t="s">
        <v>26</v>
      </c>
      <c r="B92" s="22">
        <f>+B12+B17+B22+B32+B37+B42+B52+B57+B67+B72+B77+B82+B87+B62+B47</f>
        <v>0</v>
      </c>
      <c r="C92" s="22">
        <f t="shared" ref="C92:R92" si="42">+C12+C17+C22+C32+C37+C42+C52+C57+C67+C72+C77+C82+C87+C62+C47</f>
        <v>1325973662.0794563</v>
      </c>
      <c r="D92" s="22">
        <f t="shared" si="42"/>
        <v>621906658.04906535</v>
      </c>
      <c r="E92" s="22">
        <f t="shared" si="42"/>
        <v>621335970.76999998</v>
      </c>
      <c r="F92" s="22">
        <f t="shared" si="42"/>
        <v>650009852.82999992</v>
      </c>
      <c r="G92" s="22">
        <f t="shared" si="42"/>
        <v>690762664.46000004</v>
      </c>
      <c r="H92" s="22">
        <f t="shared" si="42"/>
        <v>731288925.52999997</v>
      </c>
      <c r="I92" s="22">
        <f t="shared" si="42"/>
        <v>769750859.66999996</v>
      </c>
      <c r="J92" s="22">
        <f t="shared" si="42"/>
        <v>181795250.25999999</v>
      </c>
      <c r="K92" s="22">
        <f t="shared" si="42"/>
        <v>181809422.71000001</v>
      </c>
      <c r="L92" s="22">
        <f t="shared" si="42"/>
        <v>181823783.15000001</v>
      </c>
      <c r="M92" s="22">
        <f t="shared" si="42"/>
        <v>115502302.00999999</v>
      </c>
      <c r="N92" s="22">
        <f t="shared" si="42"/>
        <v>115517042.86</v>
      </c>
      <c r="O92" s="22">
        <f t="shared" si="42"/>
        <v>2569216290.8985214</v>
      </c>
      <c r="P92" s="22">
        <f t="shared" si="42"/>
        <v>4641277733.7185221</v>
      </c>
      <c r="Q92" s="22">
        <f t="shared" si="42"/>
        <v>5774633266.3585215</v>
      </c>
      <c r="R92" s="22">
        <f t="shared" si="42"/>
        <v>6187476394.3785219</v>
      </c>
    </row>
    <row r="93" spans="1:18" ht="13.5" thickBot="1">
      <c r="A93" s="21" t="s">
        <v>27</v>
      </c>
      <c r="B93" s="22">
        <f>+B13+B18+B23+B33+B38+B43+B53+B58+B68+B73+B78+B83+B88+B63+B27+B47</f>
        <v>0</v>
      </c>
      <c r="C93" s="22">
        <f t="shared" ref="C93:R93" si="43">+C13+C18+C23+C33+C38+C43+C53+C58+C68+C73+C78+C83+C88+C63+C27+C47</f>
        <v>129681415.1394529</v>
      </c>
      <c r="D93" s="22">
        <f t="shared" si="43"/>
        <v>78042537.289442897</v>
      </c>
      <c r="E93" s="22">
        <f t="shared" si="43"/>
        <v>382980742.54000002</v>
      </c>
      <c r="F93" s="22">
        <f t="shared" si="43"/>
        <v>55667912.780000001</v>
      </c>
      <c r="G93" s="22">
        <f t="shared" si="43"/>
        <v>57345972.900000006</v>
      </c>
      <c r="H93" s="22">
        <f t="shared" si="43"/>
        <v>419945116.30000001</v>
      </c>
      <c r="I93" s="22">
        <f t="shared" si="43"/>
        <v>50135897.07</v>
      </c>
      <c r="J93" s="22">
        <f t="shared" si="43"/>
        <v>42918028.539999999</v>
      </c>
      <c r="K93" s="22">
        <f t="shared" si="43"/>
        <v>489336020.76999998</v>
      </c>
      <c r="L93" s="22">
        <f t="shared" si="43"/>
        <v>35114751.5</v>
      </c>
      <c r="M93" s="22">
        <f t="shared" si="43"/>
        <v>26693456.360000003</v>
      </c>
      <c r="N93" s="22">
        <f t="shared" si="43"/>
        <v>618630191.03999996</v>
      </c>
      <c r="O93" s="22">
        <f t="shared" si="43"/>
        <v>590704694.96889579</v>
      </c>
      <c r="P93" s="22">
        <f t="shared" si="43"/>
        <v>1123663696.9488957</v>
      </c>
      <c r="Q93" s="22">
        <f t="shared" si="43"/>
        <v>1706053643.3288958</v>
      </c>
      <c r="R93" s="22">
        <f t="shared" si="43"/>
        <v>2386492042.2288957</v>
      </c>
    </row>
    <row r="94" spans="1:18" ht="13.5" thickBot="1">
      <c r="A94" s="21" t="s">
        <v>28</v>
      </c>
      <c r="B94" s="22">
        <f>+B14+B19+B24+B34+B39+B44+B54+B59+B69+B74+B79+B84+B89+B64+B49+B29</f>
        <v>12305187505.78105</v>
      </c>
      <c r="C94" s="22">
        <f t="shared" ref="C94:R94" si="44">+C14+C19+C24+C34+C39+C44+C54+C59+C69+C74+C79+C84+C89+C64+C49+C29</f>
        <v>11835072894.378286</v>
      </c>
      <c r="D94" s="22">
        <f t="shared" si="44"/>
        <v>11531790608.225178</v>
      </c>
      <c r="E94" s="22">
        <f t="shared" si="44"/>
        <v>11285005041.118279</v>
      </c>
      <c r="F94" s="22">
        <f t="shared" si="44"/>
        <v>11011028220.927521</v>
      </c>
      <c r="G94" s="22">
        <f t="shared" si="44"/>
        <v>10749494249.680317</v>
      </c>
      <c r="H94" s="22">
        <f t="shared" si="44"/>
        <v>10419394586.292747</v>
      </c>
      <c r="I94" s="22">
        <f t="shared" si="44"/>
        <v>9995354615.1595745</v>
      </c>
      <c r="J94" s="22">
        <f t="shared" si="44"/>
        <v>9950214046.6948471</v>
      </c>
      <c r="K94" s="22">
        <f t="shared" si="44"/>
        <v>15560007948.492451</v>
      </c>
      <c r="L94" s="22">
        <f t="shared" si="44"/>
        <v>22220925843.332153</v>
      </c>
      <c r="M94" s="22">
        <f t="shared" si="44"/>
        <v>23778543621.470955</v>
      </c>
      <c r="N94" s="22">
        <f t="shared" si="44"/>
        <v>25701952602.311119</v>
      </c>
      <c r="O94" s="22">
        <f t="shared" si="44"/>
        <v>11285005041.118279</v>
      </c>
      <c r="P94" s="22">
        <f t="shared" si="44"/>
        <v>10419394586.292747</v>
      </c>
      <c r="Q94" s="22">
        <f t="shared" si="44"/>
        <v>15560007948.492451</v>
      </c>
      <c r="R94" s="22">
        <f t="shared" si="44"/>
        <v>25701952602.311119</v>
      </c>
    </row>
    <row r="95" spans="1:18">
      <c r="A95" s="23"/>
      <c r="B95" s="24"/>
      <c r="C95" s="25"/>
      <c r="D95" s="25"/>
      <c r="E95" s="25"/>
      <c r="F95" s="25"/>
      <c r="G95" s="25"/>
      <c r="H95" s="25"/>
      <c r="I95" s="25"/>
      <c r="J95" s="25"/>
      <c r="K95" s="25"/>
      <c r="L95" s="26"/>
      <c r="M95" s="26"/>
      <c r="N95" s="26"/>
      <c r="Q95" s="25"/>
      <c r="R95" s="26"/>
    </row>
    <row r="96" spans="1:18">
      <c r="B96" s="27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Q96" s="28"/>
      <c r="R96" s="28"/>
    </row>
  </sheetData>
  <mergeCells count="1">
    <mergeCell ref="A7:D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2742-34C6-4C95-B1AA-6FE0462EA265}">
  <dimension ref="A7:R94"/>
  <sheetViews>
    <sheetView topLeftCell="A13" zoomScale="70" zoomScaleNormal="70" workbookViewId="0">
      <selection activeCell="A69" sqref="A69"/>
    </sheetView>
  </sheetViews>
  <sheetFormatPr baseColWidth="10" defaultRowHeight="12.75"/>
  <cols>
    <col min="1" max="1" width="37.85546875" style="1" bestFit="1" customWidth="1"/>
    <col min="2" max="2" width="19" style="4" customWidth="1"/>
    <col min="3" max="8" width="19" style="5" customWidth="1"/>
    <col min="9" max="9" width="19.5703125" style="5" customWidth="1"/>
    <col min="10" max="14" width="19" style="5" customWidth="1"/>
    <col min="15" max="18" width="20" style="1" customWidth="1"/>
    <col min="19" max="134" width="11.42578125" style="1"/>
    <col min="135" max="135" width="37.85546875" style="1" bestFit="1" customWidth="1"/>
    <col min="136" max="136" width="23" style="1" bestFit="1" customWidth="1"/>
    <col min="137" max="148" width="19" style="1" customWidth="1"/>
    <col min="149" max="149" width="19.140625" style="1" bestFit="1" customWidth="1"/>
    <col min="150" max="150" width="16" style="1" bestFit="1" customWidth="1"/>
    <col min="151" max="152" width="13.42578125" style="1" bestFit="1" customWidth="1"/>
    <col min="153" max="390" width="11.42578125" style="1"/>
    <col min="391" max="391" width="37.85546875" style="1" bestFit="1" customWidth="1"/>
    <col min="392" max="392" width="23" style="1" bestFit="1" customWidth="1"/>
    <col min="393" max="404" width="19" style="1" customWidth="1"/>
    <col min="405" max="405" width="19.140625" style="1" bestFit="1" customWidth="1"/>
    <col min="406" max="406" width="16" style="1" bestFit="1" customWidth="1"/>
    <col min="407" max="408" width="13.42578125" style="1" bestFit="1" customWidth="1"/>
    <col min="409" max="646" width="11.42578125" style="1"/>
    <col min="647" max="647" width="37.85546875" style="1" bestFit="1" customWidth="1"/>
    <col min="648" max="648" width="23" style="1" bestFit="1" customWidth="1"/>
    <col min="649" max="660" width="19" style="1" customWidth="1"/>
    <col min="661" max="661" width="19.140625" style="1" bestFit="1" customWidth="1"/>
    <col min="662" max="662" width="16" style="1" bestFit="1" customWidth="1"/>
    <col min="663" max="664" width="13.42578125" style="1" bestFit="1" customWidth="1"/>
    <col min="665" max="902" width="11.42578125" style="1"/>
    <col min="903" max="903" width="37.85546875" style="1" bestFit="1" customWidth="1"/>
    <col min="904" max="904" width="23" style="1" bestFit="1" customWidth="1"/>
    <col min="905" max="916" width="19" style="1" customWidth="1"/>
    <col min="917" max="917" width="19.140625" style="1" bestFit="1" customWidth="1"/>
    <col min="918" max="918" width="16" style="1" bestFit="1" customWidth="1"/>
    <col min="919" max="920" width="13.42578125" style="1" bestFit="1" customWidth="1"/>
    <col min="921" max="1158" width="11.42578125" style="1"/>
    <col min="1159" max="1159" width="37.85546875" style="1" bestFit="1" customWidth="1"/>
    <col min="1160" max="1160" width="23" style="1" bestFit="1" customWidth="1"/>
    <col min="1161" max="1172" width="19" style="1" customWidth="1"/>
    <col min="1173" max="1173" width="19.140625" style="1" bestFit="1" customWidth="1"/>
    <col min="1174" max="1174" width="16" style="1" bestFit="1" customWidth="1"/>
    <col min="1175" max="1176" width="13.42578125" style="1" bestFit="1" customWidth="1"/>
    <col min="1177" max="1414" width="11.42578125" style="1"/>
    <col min="1415" max="1415" width="37.85546875" style="1" bestFit="1" customWidth="1"/>
    <col min="1416" max="1416" width="23" style="1" bestFit="1" customWidth="1"/>
    <col min="1417" max="1428" width="19" style="1" customWidth="1"/>
    <col min="1429" max="1429" width="19.140625" style="1" bestFit="1" customWidth="1"/>
    <col min="1430" max="1430" width="16" style="1" bestFit="1" customWidth="1"/>
    <col min="1431" max="1432" width="13.42578125" style="1" bestFit="1" customWidth="1"/>
    <col min="1433" max="1670" width="11.42578125" style="1"/>
    <col min="1671" max="1671" width="37.85546875" style="1" bestFit="1" customWidth="1"/>
    <col min="1672" max="1672" width="23" style="1" bestFit="1" customWidth="1"/>
    <col min="1673" max="1684" width="19" style="1" customWidth="1"/>
    <col min="1685" max="1685" width="19.140625" style="1" bestFit="1" customWidth="1"/>
    <col min="1686" max="1686" width="16" style="1" bestFit="1" customWidth="1"/>
    <col min="1687" max="1688" width="13.42578125" style="1" bestFit="1" customWidth="1"/>
    <col min="1689" max="1926" width="11.42578125" style="1"/>
    <col min="1927" max="1927" width="37.85546875" style="1" bestFit="1" customWidth="1"/>
    <col min="1928" max="1928" width="23" style="1" bestFit="1" customWidth="1"/>
    <col min="1929" max="1940" width="19" style="1" customWidth="1"/>
    <col min="1941" max="1941" width="19.140625" style="1" bestFit="1" customWidth="1"/>
    <col min="1942" max="1942" width="16" style="1" bestFit="1" customWidth="1"/>
    <col min="1943" max="1944" width="13.42578125" style="1" bestFit="1" customWidth="1"/>
    <col min="1945" max="2182" width="11.42578125" style="1"/>
    <col min="2183" max="2183" width="37.85546875" style="1" bestFit="1" customWidth="1"/>
    <col min="2184" max="2184" width="23" style="1" bestFit="1" customWidth="1"/>
    <col min="2185" max="2196" width="19" style="1" customWidth="1"/>
    <col min="2197" max="2197" width="19.140625" style="1" bestFit="1" customWidth="1"/>
    <col min="2198" max="2198" width="16" style="1" bestFit="1" customWidth="1"/>
    <col min="2199" max="2200" width="13.42578125" style="1" bestFit="1" customWidth="1"/>
    <col min="2201" max="2438" width="11.42578125" style="1"/>
    <col min="2439" max="2439" width="37.85546875" style="1" bestFit="1" customWidth="1"/>
    <col min="2440" max="2440" width="23" style="1" bestFit="1" customWidth="1"/>
    <col min="2441" max="2452" width="19" style="1" customWidth="1"/>
    <col min="2453" max="2453" width="19.140625" style="1" bestFit="1" customWidth="1"/>
    <col min="2454" max="2454" width="16" style="1" bestFit="1" customWidth="1"/>
    <col min="2455" max="2456" width="13.42578125" style="1" bestFit="1" customWidth="1"/>
    <col min="2457" max="2694" width="11.42578125" style="1"/>
    <col min="2695" max="2695" width="37.85546875" style="1" bestFit="1" customWidth="1"/>
    <col min="2696" max="2696" width="23" style="1" bestFit="1" customWidth="1"/>
    <col min="2697" max="2708" width="19" style="1" customWidth="1"/>
    <col min="2709" max="2709" width="19.140625" style="1" bestFit="1" customWidth="1"/>
    <col min="2710" max="2710" width="16" style="1" bestFit="1" customWidth="1"/>
    <col min="2711" max="2712" width="13.42578125" style="1" bestFit="1" customWidth="1"/>
    <col min="2713" max="2950" width="11.42578125" style="1"/>
    <col min="2951" max="2951" width="37.85546875" style="1" bestFit="1" customWidth="1"/>
    <col min="2952" max="2952" width="23" style="1" bestFit="1" customWidth="1"/>
    <col min="2953" max="2964" width="19" style="1" customWidth="1"/>
    <col min="2965" max="2965" width="19.140625" style="1" bestFit="1" customWidth="1"/>
    <col min="2966" max="2966" width="16" style="1" bestFit="1" customWidth="1"/>
    <col min="2967" max="2968" width="13.42578125" style="1" bestFit="1" customWidth="1"/>
    <col min="2969" max="3206" width="11.42578125" style="1"/>
    <col min="3207" max="3207" width="37.85546875" style="1" bestFit="1" customWidth="1"/>
    <col min="3208" max="3208" width="23" style="1" bestFit="1" customWidth="1"/>
    <col min="3209" max="3220" width="19" style="1" customWidth="1"/>
    <col min="3221" max="3221" width="19.140625" style="1" bestFit="1" customWidth="1"/>
    <col min="3222" max="3222" width="16" style="1" bestFit="1" customWidth="1"/>
    <col min="3223" max="3224" width="13.42578125" style="1" bestFit="1" customWidth="1"/>
    <col min="3225" max="3462" width="11.42578125" style="1"/>
    <col min="3463" max="3463" width="37.85546875" style="1" bestFit="1" customWidth="1"/>
    <col min="3464" max="3464" width="23" style="1" bestFit="1" customWidth="1"/>
    <col min="3465" max="3476" width="19" style="1" customWidth="1"/>
    <col min="3477" max="3477" width="19.140625" style="1" bestFit="1" customWidth="1"/>
    <col min="3478" max="3478" width="16" style="1" bestFit="1" customWidth="1"/>
    <col min="3479" max="3480" width="13.42578125" style="1" bestFit="1" customWidth="1"/>
    <col min="3481" max="3718" width="11.42578125" style="1"/>
    <col min="3719" max="3719" width="37.85546875" style="1" bestFit="1" customWidth="1"/>
    <col min="3720" max="3720" width="23" style="1" bestFit="1" customWidth="1"/>
    <col min="3721" max="3732" width="19" style="1" customWidth="1"/>
    <col min="3733" max="3733" width="19.140625" style="1" bestFit="1" customWidth="1"/>
    <col min="3734" max="3734" width="16" style="1" bestFit="1" customWidth="1"/>
    <col min="3735" max="3736" width="13.42578125" style="1" bestFit="1" customWidth="1"/>
    <col min="3737" max="3974" width="11.42578125" style="1"/>
    <col min="3975" max="3975" width="37.85546875" style="1" bestFit="1" customWidth="1"/>
    <col min="3976" max="3976" width="23" style="1" bestFit="1" customWidth="1"/>
    <col min="3977" max="3988" width="19" style="1" customWidth="1"/>
    <col min="3989" max="3989" width="19.140625" style="1" bestFit="1" customWidth="1"/>
    <col min="3990" max="3990" width="16" style="1" bestFit="1" customWidth="1"/>
    <col min="3991" max="3992" width="13.42578125" style="1" bestFit="1" customWidth="1"/>
    <col min="3993" max="4230" width="11.42578125" style="1"/>
    <col min="4231" max="4231" width="37.85546875" style="1" bestFit="1" customWidth="1"/>
    <col min="4232" max="4232" width="23" style="1" bestFit="1" customWidth="1"/>
    <col min="4233" max="4244" width="19" style="1" customWidth="1"/>
    <col min="4245" max="4245" width="19.140625" style="1" bestFit="1" customWidth="1"/>
    <col min="4246" max="4246" width="16" style="1" bestFit="1" customWidth="1"/>
    <col min="4247" max="4248" width="13.42578125" style="1" bestFit="1" customWidth="1"/>
    <col min="4249" max="4486" width="11.42578125" style="1"/>
    <col min="4487" max="4487" width="37.85546875" style="1" bestFit="1" customWidth="1"/>
    <col min="4488" max="4488" width="23" style="1" bestFit="1" customWidth="1"/>
    <col min="4489" max="4500" width="19" style="1" customWidth="1"/>
    <col min="4501" max="4501" width="19.140625" style="1" bestFit="1" customWidth="1"/>
    <col min="4502" max="4502" width="16" style="1" bestFit="1" customWidth="1"/>
    <col min="4503" max="4504" width="13.42578125" style="1" bestFit="1" customWidth="1"/>
    <col min="4505" max="4742" width="11.42578125" style="1"/>
    <col min="4743" max="4743" width="37.85546875" style="1" bestFit="1" customWidth="1"/>
    <col min="4744" max="4744" width="23" style="1" bestFit="1" customWidth="1"/>
    <col min="4745" max="4756" width="19" style="1" customWidth="1"/>
    <col min="4757" max="4757" width="19.140625" style="1" bestFit="1" customWidth="1"/>
    <col min="4758" max="4758" width="16" style="1" bestFit="1" customWidth="1"/>
    <col min="4759" max="4760" width="13.42578125" style="1" bestFit="1" customWidth="1"/>
    <col min="4761" max="4998" width="11.42578125" style="1"/>
    <col min="4999" max="4999" width="37.85546875" style="1" bestFit="1" customWidth="1"/>
    <col min="5000" max="5000" width="23" style="1" bestFit="1" customWidth="1"/>
    <col min="5001" max="5012" width="19" style="1" customWidth="1"/>
    <col min="5013" max="5013" width="19.140625" style="1" bestFit="1" customWidth="1"/>
    <col min="5014" max="5014" width="16" style="1" bestFit="1" customWidth="1"/>
    <col min="5015" max="5016" width="13.42578125" style="1" bestFit="1" customWidth="1"/>
    <col min="5017" max="5254" width="11.42578125" style="1"/>
    <col min="5255" max="5255" width="37.85546875" style="1" bestFit="1" customWidth="1"/>
    <col min="5256" max="5256" width="23" style="1" bestFit="1" customWidth="1"/>
    <col min="5257" max="5268" width="19" style="1" customWidth="1"/>
    <col min="5269" max="5269" width="19.140625" style="1" bestFit="1" customWidth="1"/>
    <col min="5270" max="5270" width="16" style="1" bestFit="1" customWidth="1"/>
    <col min="5271" max="5272" width="13.42578125" style="1" bestFit="1" customWidth="1"/>
    <col min="5273" max="5510" width="11.42578125" style="1"/>
    <col min="5511" max="5511" width="37.85546875" style="1" bestFit="1" customWidth="1"/>
    <col min="5512" max="5512" width="23" style="1" bestFit="1" customWidth="1"/>
    <col min="5513" max="5524" width="19" style="1" customWidth="1"/>
    <col min="5525" max="5525" width="19.140625" style="1" bestFit="1" customWidth="1"/>
    <col min="5526" max="5526" width="16" style="1" bestFit="1" customWidth="1"/>
    <col min="5527" max="5528" width="13.42578125" style="1" bestFit="1" customWidth="1"/>
    <col min="5529" max="5766" width="11.42578125" style="1"/>
    <col min="5767" max="5767" width="37.85546875" style="1" bestFit="1" customWidth="1"/>
    <col min="5768" max="5768" width="23" style="1" bestFit="1" customWidth="1"/>
    <col min="5769" max="5780" width="19" style="1" customWidth="1"/>
    <col min="5781" max="5781" width="19.140625" style="1" bestFit="1" customWidth="1"/>
    <col min="5782" max="5782" width="16" style="1" bestFit="1" customWidth="1"/>
    <col min="5783" max="5784" width="13.42578125" style="1" bestFit="1" customWidth="1"/>
    <col min="5785" max="6022" width="11.42578125" style="1"/>
    <col min="6023" max="6023" width="37.85546875" style="1" bestFit="1" customWidth="1"/>
    <col min="6024" max="6024" width="23" style="1" bestFit="1" customWidth="1"/>
    <col min="6025" max="6036" width="19" style="1" customWidth="1"/>
    <col min="6037" max="6037" width="19.140625" style="1" bestFit="1" customWidth="1"/>
    <col min="6038" max="6038" width="16" style="1" bestFit="1" customWidth="1"/>
    <col min="6039" max="6040" width="13.42578125" style="1" bestFit="1" customWidth="1"/>
    <col min="6041" max="6278" width="11.42578125" style="1"/>
    <col min="6279" max="6279" width="37.85546875" style="1" bestFit="1" customWidth="1"/>
    <col min="6280" max="6280" width="23" style="1" bestFit="1" customWidth="1"/>
    <col min="6281" max="6292" width="19" style="1" customWidth="1"/>
    <col min="6293" max="6293" width="19.140625" style="1" bestFit="1" customWidth="1"/>
    <col min="6294" max="6294" width="16" style="1" bestFit="1" customWidth="1"/>
    <col min="6295" max="6296" width="13.42578125" style="1" bestFit="1" customWidth="1"/>
    <col min="6297" max="6534" width="11.42578125" style="1"/>
    <col min="6535" max="6535" width="37.85546875" style="1" bestFit="1" customWidth="1"/>
    <col min="6536" max="6536" width="23" style="1" bestFit="1" customWidth="1"/>
    <col min="6537" max="6548" width="19" style="1" customWidth="1"/>
    <col min="6549" max="6549" width="19.140625" style="1" bestFit="1" customWidth="1"/>
    <col min="6550" max="6550" width="16" style="1" bestFit="1" customWidth="1"/>
    <col min="6551" max="6552" width="13.42578125" style="1" bestFit="1" customWidth="1"/>
    <col min="6553" max="6790" width="11.42578125" style="1"/>
    <col min="6791" max="6791" width="37.85546875" style="1" bestFit="1" customWidth="1"/>
    <col min="6792" max="6792" width="23" style="1" bestFit="1" customWidth="1"/>
    <col min="6793" max="6804" width="19" style="1" customWidth="1"/>
    <col min="6805" max="6805" width="19.140625" style="1" bestFit="1" customWidth="1"/>
    <col min="6806" max="6806" width="16" style="1" bestFit="1" customWidth="1"/>
    <col min="6807" max="6808" width="13.42578125" style="1" bestFit="1" customWidth="1"/>
    <col min="6809" max="7046" width="11.42578125" style="1"/>
    <col min="7047" max="7047" width="37.85546875" style="1" bestFit="1" customWidth="1"/>
    <col min="7048" max="7048" width="23" style="1" bestFit="1" customWidth="1"/>
    <col min="7049" max="7060" width="19" style="1" customWidth="1"/>
    <col min="7061" max="7061" width="19.140625" style="1" bestFit="1" customWidth="1"/>
    <col min="7062" max="7062" width="16" style="1" bestFit="1" customWidth="1"/>
    <col min="7063" max="7064" width="13.42578125" style="1" bestFit="1" customWidth="1"/>
    <col min="7065" max="7302" width="11.42578125" style="1"/>
    <col min="7303" max="7303" width="37.85546875" style="1" bestFit="1" customWidth="1"/>
    <col min="7304" max="7304" width="23" style="1" bestFit="1" customWidth="1"/>
    <col min="7305" max="7316" width="19" style="1" customWidth="1"/>
    <col min="7317" max="7317" width="19.140625" style="1" bestFit="1" customWidth="1"/>
    <col min="7318" max="7318" width="16" style="1" bestFit="1" customWidth="1"/>
    <col min="7319" max="7320" width="13.42578125" style="1" bestFit="1" customWidth="1"/>
    <col min="7321" max="7558" width="11.42578125" style="1"/>
    <col min="7559" max="7559" width="37.85546875" style="1" bestFit="1" customWidth="1"/>
    <col min="7560" max="7560" width="23" style="1" bestFit="1" customWidth="1"/>
    <col min="7561" max="7572" width="19" style="1" customWidth="1"/>
    <col min="7573" max="7573" width="19.140625" style="1" bestFit="1" customWidth="1"/>
    <col min="7574" max="7574" width="16" style="1" bestFit="1" customWidth="1"/>
    <col min="7575" max="7576" width="13.42578125" style="1" bestFit="1" customWidth="1"/>
    <col min="7577" max="7814" width="11.42578125" style="1"/>
    <col min="7815" max="7815" width="37.85546875" style="1" bestFit="1" customWidth="1"/>
    <col min="7816" max="7816" width="23" style="1" bestFit="1" customWidth="1"/>
    <col min="7817" max="7828" width="19" style="1" customWidth="1"/>
    <col min="7829" max="7829" width="19.140625" style="1" bestFit="1" customWidth="1"/>
    <col min="7830" max="7830" width="16" style="1" bestFit="1" customWidth="1"/>
    <col min="7831" max="7832" width="13.42578125" style="1" bestFit="1" customWidth="1"/>
    <col min="7833" max="8070" width="11.42578125" style="1"/>
    <col min="8071" max="8071" width="37.85546875" style="1" bestFit="1" customWidth="1"/>
    <col min="8072" max="8072" width="23" style="1" bestFit="1" customWidth="1"/>
    <col min="8073" max="8084" width="19" style="1" customWidth="1"/>
    <col min="8085" max="8085" width="19.140625" style="1" bestFit="1" customWidth="1"/>
    <col min="8086" max="8086" width="16" style="1" bestFit="1" customWidth="1"/>
    <col min="8087" max="8088" width="13.42578125" style="1" bestFit="1" customWidth="1"/>
    <col min="8089" max="8326" width="11.42578125" style="1"/>
    <col min="8327" max="8327" width="37.85546875" style="1" bestFit="1" customWidth="1"/>
    <col min="8328" max="8328" width="23" style="1" bestFit="1" customWidth="1"/>
    <col min="8329" max="8340" width="19" style="1" customWidth="1"/>
    <col min="8341" max="8341" width="19.140625" style="1" bestFit="1" customWidth="1"/>
    <col min="8342" max="8342" width="16" style="1" bestFit="1" customWidth="1"/>
    <col min="8343" max="8344" width="13.42578125" style="1" bestFit="1" customWidth="1"/>
    <col min="8345" max="8582" width="11.42578125" style="1"/>
    <col min="8583" max="8583" width="37.85546875" style="1" bestFit="1" customWidth="1"/>
    <col min="8584" max="8584" width="23" style="1" bestFit="1" customWidth="1"/>
    <col min="8585" max="8596" width="19" style="1" customWidth="1"/>
    <col min="8597" max="8597" width="19.140625" style="1" bestFit="1" customWidth="1"/>
    <col min="8598" max="8598" width="16" style="1" bestFit="1" customWidth="1"/>
    <col min="8599" max="8600" width="13.42578125" style="1" bestFit="1" customWidth="1"/>
    <col min="8601" max="8838" width="11.42578125" style="1"/>
    <col min="8839" max="8839" width="37.85546875" style="1" bestFit="1" customWidth="1"/>
    <col min="8840" max="8840" width="23" style="1" bestFit="1" customWidth="1"/>
    <col min="8841" max="8852" width="19" style="1" customWidth="1"/>
    <col min="8853" max="8853" width="19.140625" style="1" bestFit="1" customWidth="1"/>
    <col min="8854" max="8854" width="16" style="1" bestFit="1" customWidth="1"/>
    <col min="8855" max="8856" width="13.42578125" style="1" bestFit="1" customWidth="1"/>
    <col min="8857" max="9094" width="11.42578125" style="1"/>
    <col min="9095" max="9095" width="37.85546875" style="1" bestFit="1" customWidth="1"/>
    <col min="9096" max="9096" width="23" style="1" bestFit="1" customWidth="1"/>
    <col min="9097" max="9108" width="19" style="1" customWidth="1"/>
    <col min="9109" max="9109" width="19.140625" style="1" bestFit="1" customWidth="1"/>
    <col min="9110" max="9110" width="16" style="1" bestFit="1" customWidth="1"/>
    <col min="9111" max="9112" width="13.42578125" style="1" bestFit="1" customWidth="1"/>
    <col min="9113" max="9350" width="11.42578125" style="1"/>
    <col min="9351" max="9351" width="37.85546875" style="1" bestFit="1" customWidth="1"/>
    <col min="9352" max="9352" width="23" style="1" bestFit="1" customWidth="1"/>
    <col min="9353" max="9364" width="19" style="1" customWidth="1"/>
    <col min="9365" max="9365" width="19.140625" style="1" bestFit="1" customWidth="1"/>
    <col min="9366" max="9366" width="16" style="1" bestFit="1" customWidth="1"/>
    <col min="9367" max="9368" width="13.42578125" style="1" bestFit="1" customWidth="1"/>
    <col min="9369" max="9606" width="11.42578125" style="1"/>
    <col min="9607" max="9607" width="37.85546875" style="1" bestFit="1" customWidth="1"/>
    <col min="9608" max="9608" width="23" style="1" bestFit="1" customWidth="1"/>
    <col min="9609" max="9620" width="19" style="1" customWidth="1"/>
    <col min="9621" max="9621" width="19.140625" style="1" bestFit="1" customWidth="1"/>
    <col min="9622" max="9622" width="16" style="1" bestFit="1" customWidth="1"/>
    <col min="9623" max="9624" width="13.42578125" style="1" bestFit="1" customWidth="1"/>
    <col min="9625" max="9862" width="11.42578125" style="1"/>
    <col min="9863" max="9863" width="37.85546875" style="1" bestFit="1" customWidth="1"/>
    <col min="9864" max="9864" width="23" style="1" bestFit="1" customWidth="1"/>
    <col min="9865" max="9876" width="19" style="1" customWidth="1"/>
    <col min="9877" max="9877" width="19.140625" style="1" bestFit="1" customWidth="1"/>
    <col min="9878" max="9878" width="16" style="1" bestFit="1" customWidth="1"/>
    <col min="9879" max="9880" width="13.42578125" style="1" bestFit="1" customWidth="1"/>
    <col min="9881" max="10118" width="11.42578125" style="1"/>
    <col min="10119" max="10119" width="37.85546875" style="1" bestFit="1" customWidth="1"/>
    <col min="10120" max="10120" width="23" style="1" bestFit="1" customWidth="1"/>
    <col min="10121" max="10132" width="19" style="1" customWidth="1"/>
    <col min="10133" max="10133" width="19.140625" style="1" bestFit="1" customWidth="1"/>
    <col min="10134" max="10134" width="16" style="1" bestFit="1" customWidth="1"/>
    <col min="10135" max="10136" width="13.42578125" style="1" bestFit="1" customWidth="1"/>
    <col min="10137" max="10374" width="11.42578125" style="1"/>
    <col min="10375" max="10375" width="37.85546875" style="1" bestFit="1" customWidth="1"/>
    <col min="10376" max="10376" width="23" style="1" bestFit="1" customWidth="1"/>
    <col min="10377" max="10388" width="19" style="1" customWidth="1"/>
    <col min="10389" max="10389" width="19.140625" style="1" bestFit="1" customWidth="1"/>
    <col min="10390" max="10390" width="16" style="1" bestFit="1" customWidth="1"/>
    <col min="10391" max="10392" width="13.42578125" style="1" bestFit="1" customWidth="1"/>
    <col min="10393" max="10630" width="11.42578125" style="1"/>
    <col min="10631" max="10631" width="37.85546875" style="1" bestFit="1" customWidth="1"/>
    <col min="10632" max="10632" width="23" style="1" bestFit="1" customWidth="1"/>
    <col min="10633" max="10644" width="19" style="1" customWidth="1"/>
    <col min="10645" max="10645" width="19.140625" style="1" bestFit="1" customWidth="1"/>
    <col min="10646" max="10646" width="16" style="1" bestFit="1" customWidth="1"/>
    <col min="10647" max="10648" width="13.42578125" style="1" bestFit="1" customWidth="1"/>
    <col min="10649" max="10886" width="11.42578125" style="1"/>
    <col min="10887" max="10887" width="37.85546875" style="1" bestFit="1" customWidth="1"/>
    <col min="10888" max="10888" width="23" style="1" bestFit="1" customWidth="1"/>
    <col min="10889" max="10900" width="19" style="1" customWidth="1"/>
    <col min="10901" max="10901" width="19.140625" style="1" bestFit="1" customWidth="1"/>
    <col min="10902" max="10902" width="16" style="1" bestFit="1" customWidth="1"/>
    <col min="10903" max="10904" width="13.42578125" style="1" bestFit="1" customWidth="1"/>
    <col min="10905" max="11142" width="11.42578125" style="1"/>
    <col min="11143" max="11143" width="37.85546875" style="1" bestFit="1" customWidth="1"/>
    <col min="11144" max="11144" width="23" style="1" bestFit="1" customWidth="1"/>
    <col min="11145" max="11156" width="19" style="1" customWidth="1"/>
    <col min="11157" max="11157" width="19.140625" style="1" bestFit="1" customWidth="1"/>
    <col min="11158" max="11158" width="16" style="1" bestFit="1" customWidth="1"/>
    <col min="11159" max="11160" width="13.42578125" style="1" bestFit="1" customWidth="1"/>
    <col min="11161" max="11398" width="11.42578125" style="1"/>
    <col min="11399" max="11399" width="37.85546875" style="1" bestFit="1" customWidth="1"/>
    <col min="11400" max="11400" width="23" style="1" bestFit="1" customWidth="1"/>
    <col min="11401" max="11412" width="19" style="1" customWidth="1"/>
    <col min="11413" max="11413" width="19.140625" style="1" bestFit="1" customWidth="1"/>
    <col min="11414" max="11414" width="16" style="1" bestFit="1" customWidth="1"/>
    <col min="11415" max="11416" width="13.42578125" style="1" bestFit="1" customWidth="1"/>
    <col min="11417" max="11654" width="11.42578125" style="1"/>
    <col min="11655" max="11655" width="37.85546875" style="1" bestFit="1" customWidth="1"/>
    <col min="11656" max="11656" width="23" style="1" bestFit="1" customWidth="1"/>
    <col min="11657" max="11668" width="19" style="1" customWidth="1"/>
    <col min="11669" max="11669" width="19.140625" style="1" bestFit="1" customWidth="1"/>
    <col min="11670" max="11670" width="16" style="1" bestFit="1" customWidth="1"/>
    <col min="11671" max="11672" width="13.42578125" style="1" bestFit="1" customWidth="1"/>
    <col min="11673" max="11910" width="11.42578125" style="1"/>
    <col min="11911" max="11911" width="37.85546875" style="1" bestFit="1" customWidth="1"/>
    <col min="11912" max="11912" width="23" style="1" bestFit="1" customWidth="1"/>
    <col min="11913" max="11924" width="19" style="1" customWidth="1"/>
    <col min="11925" max="11925" width="19.140625" style="1" bestFit="1" customWidth="1"/>
    <col min="11926" max="11926" width="16" style="1" bestFit="1" customWidth="1"/>
    <col min="11927" max="11928" width="13.42578125" style="1" bestFit="1" customWidth="1"/>
    <col min="11929" max="12166" width="11.42578125" style="1"/>
    <col min="12167" max="12167" width="37.85546875" style="1" bestFit="1" customWidth="1"/>
    <col min="12168" max="12168" width="23" style="1" bestFit="1" customWidth="1"/>
    <col min="12169" max="12180" width="19" style="1" customWidth="1"/>
    <col min="12181" max="12181" width="19.140625" style="1" bestFit="1" customWidth="1"/>
    <col min="12182" max="12182" width="16" style="1" bestFit="1" customWidth="1"/>
    <col min="12183" max="12184" width="13.42578125" style="1" bestFit="1" customWidth="1"/>
    <col min="12185" max="12422" width="11.42578125" style="1"/>
    <col min="12423" max="12423" width="37.85546875" style="1" bestFit="1" customWidth="1"/>
    <col min="12424" max="12424" width="23" style="1" bestFit="1" customWidth="1"/>
    <col min="12425" max="12436" width="19" style="1" customWidth="1"/>
    <col min="12437" max="12437" width="19.140625" style="1" bestFit="1" customWidth="1"/>
    <col min="12438" max="12438" width="16" style="1" bestFit="1" customWidth="1"/>
    <col min="12439" max="12440" width="13.42578125" style="1" bestFit="1" customWidth="1"/>
    <col min="12441" max="12678" width="11.42578125" style="1"/>
    <col min="12679" max="12679" width="37.85546875" style="1" bestFit="1" customWidth="1"/>
    <col min="12680" max="12680" width="23" style="1" bestFit="1" customWidth="1"/>
    <col min="12681" max="12692" width="19" style="1" customWidth="1"/>
    <col min="12693" max="12693" width="19.140625" style="1" bestFit="1" customWidth="1"/>
    <col min="12694" max="12694" width="16" style="1" bestFit="1" customWidth="1"/>
    <col min="12695" max="12696" width="13.42578125" style="1" bestFit="1" customWidth="1"/>
    <col min="12697" max="12934" width="11.42578125" style="1"/>
    <col min="12935" max="12935" width="37.85546875" style="1" bestFit="1" customWidth="1"/>
    <col min="12936" max="12936" width="23" style="1" bestFit="1" customWidth="1"/>
    <col min="12937" max="12948" width="19" style="1" customWidth="1"/>
    <col min="12949" max="12949" width="19.140625" style="1" bestFit="1" customWidth="1"/>
    <col min="12950" max="12950" width="16" style="1" bestFit="1" customWidth="1"/>
    <col min="12951" max="12952" width="13.42578125" style="1" bestFit="1" customWidth="1"/>
    <col min="12953" max="13190" width="11.42578125" style="1"/>
    <col min="13191" max="13191" width="37.85546875" style="1" bestFit="1" customWidth="1"/>
    <col min="13192" max="13192" width="23" style="1" bestFit="1" customWidth="1"/>
    <col min="13193" max="13204" width="19" style="1" customWidth="1"/>
    <col min="13205" max="13205" width="19.140625" style="1" bestFit="1" customWidth="1"/>
    <col min="13206" max="13206" width="16" style="1" bestFit="1" customWidth="1"/>
    <col min="13207" max="13208" width="13.42578125" style="1" bestFit="1" customWidth="1"/>
    <col min="13209" max="13446" width="11.42578125" style="1"/>
    <col min="13447" max="13447" width="37.85546875" style="1" bestFit="1" customWidth="1"/>
    <col min="13448" max="13448" width="23" style="1" bestFit="1" customWidth="1"/>
    <col min="13449" max="13460" width="19" style="1" customWidth="1"/>
    <col min="13461" max="13461" width="19.140625" style="1" bestFit="1" customWidth="1"/>
    <col min="13462" max="13462" width="16" style="1" bestFit="1" customWidth="1"/>
    <col min="13463" max="13464" width="13.42578125" style="1" bestFit="1" customWidth="1"/>
    <col min="13465" max="13702" width="11.42578125" style="1"/>
    <col min="13703" max="13703" width="37.85546875" style="1" bestFit="1" customWidth="1"/>
    <col min="13704" max="13704" width="23" style="1" bestFit="1" customWidth="1"/>
    <col min="13705" max="13716" width="19" style="1" customWidth="1"/>
    <col min="13717" max="13717" width="19.140625" style="1" bestFit="1" customWidth="1"/>
    <col min="13718" max="13718" width="16" style="1" bestFit="1" customWidth="1"/>
    <col min="13719" max="13720" width="13.42578125" style="1" bestFit="1" customWidth="1"/>
    <col min="13721" max="13958" width="11.42578125" style="1"/>
    <col min="13959" max="13959" width="37.85546875" style="1" bestFit="1" customWidth="1"/>
    <col min="13960" max="13960" width="23" style="1" bestFit="1" customWidth="1"/>
    <col min="13961" max="13972" width="19" style="1" customWidth="1"/>
    <col min="13973" max="13973" width="19.140625" style="1" bestFit="1" customWidth="1"/>
    <col min="13974" max="13974" width="16" style="1" bestFit="1" customWidth="1"/>
    <col min="13975" max="13976" width="13.42578125" style="1" bestFit="1" customWidth="1"/>
    <col min="13977" max="14214" width="11.42578125" style="1"/>
    <col min="14215" max="14215" width="37.85546875" style="1" bestFit="1" customWidth="1"/>
    <col min="14216" max="14216" width="23" style="1" bestFit="1" customWidth="1"/>
    <col min="14217" max="14228" width="19" style="1" customWidth="1"/>
    <col min="14229" max="14229" width="19.140625" style="1" bestFit="1" customWidth="1"/>
    <col min="14230" max="14230" width="16" style="1" bestFit="1" customWidth="1"/>
    <col min="14231" max="14232" width="13.42578125" style="1" bestFit="1" customWidth="1"/>
    <col min="14233" max="14470" width="11.42578125" style="1"/>
    <col min="14471" max="14471" width="37.85546875" style="1" bestFit="1" customWidth="1"/>
    <col min="14472" max="14472" width="23" style="1" bestFit="1" customWidth="1"/>
    <col min="14473" max="14484" width="19" style="1" customWidth="1"/>
    <col min="14485" max="14485" width="19.140625" style="1" bestFit="1" customWidth="1"/>
    <col min="14486" max="14486" width="16" style="1" bestFit="1" customWidth="1"/>
    <col min="14487" max="14488" width="13.42578125" style="1" bestFit="1" customWidth="1"/>
    <col min="14489" max="14726" width="11.42578125" style="1"/>
    <col min="14727" max="14727" width="37.85546875" style="1" bestFit="1" customWidth="1"/>
    <col min="14728" max="14728" width="23" style="1" bestFit="1" customWidth="1"/>
    <col min="14729" max="14740" width="19" style="1" customWidth="1"/>
    <col min="14741" max="14741" width="19.140625" style="1" bestFit="1" customWidth="1"/>
    <col min="14742" max="14742" width="16" style="1" bestFit="1" customWidth="1"/>
    <col min="14743" max="14744" width="13.42578125" style="1" bestFit="1" customWidth="1"/>
    <col min="14745" max="14982" width="11.42578125" style="1"/>
    <col min="14983" max="14983" width="37.85546875" style="1" bestFit="1" customWidth="1"/>
    <col min="14984" max="14984" width="23" style="1" bestFit="1" customWidth="1"/>
    <col min="14985" max="14996" width="19" style="1" customWidth="1"/>
    <col min="14997" max="14997" width="19.140625" style="1" bestFit="1" customWidth="1"/>
    <col min="14998" max="14998" width="16" style="1" bestFit="1" customWidth="1"/>
    <col min="14999" max="15000" width="13.42578125" style="1" bestFit="1" customWidth="1"/>
    <col min="15001" max="15238" width="11.42578125" style="1"/>
    <col min="15239" max="15239" width="37.85546875" style="1" bestFit="1" customWidth="1"/>
    <col min="15240" max="15240" width="23" style="1" bestFit="1" customWidth="1"/>
    <col min="15241" max="15252" width="19" style="1" customWidth="1"/>
    <col min="15253" max="15253" width="19.140625" style="1" bestFit="1" customWidth="1"/>
    <col min="15254" max="15254" width="16" style="1" bestFit="1" customWidth="1"/>
    <col min="15255" max="15256" width="13.42578125" style="1" bestFit="1" customWidth="1"/>
    <col min="15257" max="15494" width="11.42578125" style="1"/>
    <col min="15495" max="15495" width="37.85546875" style="1" bestFit="1" customWidth="1"/>
    <col min="15496" max="15496" width="23" style="1" bestFit="1" customWidth="1"/>
    <col min="15497" max="15508" width="19" style="1" customWidth="1"/>
    <col min="15509" max="15509" width="19.140625" style="1" bestFit="1" customWidth="1"/>
    <col min="15510" max="15510" width="16" style="1" bestFit="1" customWidth="1"/>
    <col min="15511" max="15512" width="13.42578125" style="1" bestFit="1" customWidth="1"/>
    <col min="15513" max="15750" width="11.42578125" style="1"/>
    <col min="15751" max="15751" width="37.85546875" style="1" bestFit="1" customWidth="1"/>
    <col min="15752" max="15752" width="23" style="1" bestFit="1" customWidth="1"/>
    <col min="15753" max="15764" width="19" style="1" customWidth="1"/>
    <col min="15765" max="15765" width="19.140625" style="1" bestFit="1" customWidth="1"/>
    <col min="15766" max="15766" width="16" style="1" bestFit="1" customWidth="1"/>
    <col min="15767" max="15768" width="13.42578125" style="1" bestFit="1" customWidth="1"/>
    <col min="15769" max="16006" width="11.42578125" style="1"/>
    <col min="16007" max="16007" width="37.85546875" style="1" bestFit="1" customWidth="1"/>
    <col min="16008" max="16008" width="23" style="1" bestFit="1" customWidth="1"/>
    <col min="16009" max="16020" width="19" style="1" customWidth="1"/>
    <col min="16021" max="16021" width="19.140625" style="1" bestFit="1" customWidth="1"/>
    <col min="16022" max="16022" width="16" style="1" bestFit="1" customWidth="1"/>
    <col min="16023" max="16024" width="13.42578125" style="1" bestFit="1" customWidth="1"/>
    <col min="16025" max="16384" width="11.42578125" style="1"/>
  </cols>
  <sheetData>
    <row r="7" spans="1:18">
      <c r="A7" s="112" t="s">
        <v>29</v>
      </c>
      <c r="B7" s="112"/>
      <c r="C7" s="112"/>
      <c r="D7" s="112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8" ht="13.5" thickBot="1">
      <c r="A8" s="3"/>
    </row>
    <row r="9" spans="1:18" ht="41.25" customHeight="1" thickBot="1">
      <c r="A9" s="6" t="s">
        <v>1</v>
      </c>
      <c r="B9" s="7" t="s">
        <v>2</v>
      </c>
      <c r="C9" s="8">
        <v>44927</v>
      </c>
      <c r="D9" s="8">
        <v>44958</v>
      </c>
      <c r="E9" s="8">
        <v>44986</v>
      </c>
      <c r="F9" s="8">
        <v>45017</v>
      </c>
      <c r="G9" s="8">
        <v>45047</v>
      </c>
      <c r="H9" s="8">
        <v>45078</v>
      </c>
      <c r="I9" s="8">
        <v>45108</v>
      </c>
      <c r="J9" s="8">
        <v>45139</v>
      </c>
      <c r="K9" s="8">
        <v>45170</v>
      </c>
      <c r="L9" s="8">
        <v>45200</v>
      </c>
      <c r="M9" s="8">
        <v>45231</v>
      </c>
      <c r="N9" s="8">
        <v>45261</v>
      </c>
      <c r="O9" s="7" t="s">
        <v>3</v>
      </c>
      <c r="P9" s="7" t="s">
        <v>4</v>
      </c>
      <c r="Q9" s="7" t="s">
        <v>5</v>
      </c>
      <c r="R9" s="7" t="s">
        <v>6</v>
      </c>
    </row>
    <row r="10" spans="1:18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>
      <c r="A11" s="12" t="s">
        <v>7</v>
      </c>
      <c r="B11" s="13"/>
      <c r="C11" s="14">
        <f t="shared" ref="C11:J11" si="0">SUM(C12:C13)</f>
        <v>80875436.010000005</v>
      </c>
      <c r="D11" s="14">
        <f t="shared" si="0"/>
        <v>77785812.609999999</v>
      </c>
      <c r="E11" s="14">
        <f t="shared" si="0"/>
        <v>77604070.060000002</v>
      </c>
      <c r="F11" s="14">
        <f t="shared" si="0"/>
        <v>75241416.870000005</v>
      </c>
      <c r="G11" s="14">
        <f t="shared" si="0"/>
        <v>75332288.140000001</v>
      </c>
      <c r="H11" s="14">
        <f t="shared" si="0"/>
        <v>73151377.510000005</v>
      </c>
      <c r="I11" s="14">
        <f t="shared" si="0"/>
        <v>71970050.920000002</v>
      </c>
      <c r="J11" s="14">
        <f t="shared" si="0"/>
        <v>70561546.129999995</v>
      </c>
      <c r="K11" s="14">
        <f t="shared" ref="K11:L11" si="1">SUM(K12:K13)</f>
        <v>68971298.799999997</v>
      </c>
      <c r="L11" s="14">
        <f t="shared" si="1"/>
        <v>67789972.200000003</v>
      </c>
      <c r="M11" s="14">
        <v>0</v>
      </c>
      <c r="N11" s="14">
        <v>0</v>
      </c>
      <c r="O11" s="14">
        <f>SUM(C11:E11)</f>
        <v>236265318.68000001</v>
      </c>
      <c r="P11" s="14">
        <f>SUM(C11:H11)</f>
        <v>459990401.19999999</v>
      </c>
      <c r="Q11" s="14">
        <f>SUM(C11:K11)</f>
        <v>671493297.04999995</v>
      </c>
      <c r="R11" s="14">
        <f>SUM(C11:N11)</f>
        <v>739283269.25</v>
      </c>
    </row>
    <row r="12" spans="1:18">
      <c r="A12" s="15" t="s">
        <v>8</v>
      </c>
      <c r="B12" s="13"/>
      <c r="C12" s="14">
        <v>66336031.780000001</v>
      </c>
      <c r="D12" s="14">
        <v>66336031.780000001</v>
      </c>
      <c r="E12" s="14">
        <v>66336031.780000001</v>
      </c>
      <c r="F12" s="14">
        <v>66336031.780000001</v>
      </c>
      <c r="G12" s="14">
        <v>66336031.780000001</v>
      </c>
      <c r="H12" s="14">
        <v>66336031.780000001</v>
      </c>
      <c r="I12" s="14">
        <v>66336031.780000001</v>
      </c>
      <c r="J12" s="14">
        <v>66336031.780000001</v>
      </c>
      <c r="K12" s="14">
        <v>66336031.780000001</v>
      </c>
      <c r="L12" s="14">
        <v>66336031.780000001</v>
      </c>
      <c r="M12" s="14">
        <v>0</v>
      </c>
      <c r="N12" s="14">
        <v>0</v>
      </c>
      <c r="O12" s="14">
        <f t="shared" ref="O12:O83" si="2">SUM(C12:E12)</f>
        <v>199008095.34</v>
      </c>
      <c r="P12" s="14">
        <f t="shared" ref="P12:P83" si="3">SUM(C12:H12)</f>
        <v>398016190.67999995</v>
      </c>
      <c r="Q12" s="14">
        <f t="shared" ref="Q12:Q83" si="4">SUM(C12:K12)</f>
        <v>597024286.01999986</v>
      </c>
      <c r="R12" s="14">
        <f t="shared" ref="R12:R83" si="5">SUM(C12:N12)</f>
        <v>663360317.79999983</v>
      </c>
    </row>
    <row r="13" spans="1:18">
      <c r="A13" s="15" t="s">
        <v>9</v>
      </c>
      <c r="B13" s="13"/>
      <c r="C13" s="14">
        <v>14539404.23</v>
      </c>
      <c r="D13" s="14">
        <v>11449780.83</v>
      </c>
      <c r="E13" s="14">
        <v>11268038.279999999</v>
      </c>
      <c r="F13" s="14">
        <v>8905385.0899999999</v>
      </c>
      <c r="G13" s="14">
        <v>8996256.3599999994</v>
      </c>
      <c r="H13" s="14">
        <v>6815345.7300000004</v>
      </c>
      <c r="I13" s="14">
        <v>5634019.1399999997</v>
      </c>
      <c r="J13" s="14">
        <v>4225514.3499999996</v>
      </c>
      <c r="K13" s="14">
        <v>2635267.02</v>
      </c>
      <c r="L13" s="14">
        <v>1453940.42</v>
      </c>
      <c r="M13" s="14">
        <v>0</v>
      </c>
      <c r="N13" s="14">
        <v>0</v>
      </c>
      <c r="O13" s="14">
        <f t="shared" si="2"/>
        <v>37257223.340000004</v>
      </c>
      <c r="P13" s="14">
        <f t="shared" si="3"/>
        <v>61974210.520000011</v>
      </c>
      <c r="Q13" s="14">
        <f t="shared" si="4"/>
        <v>74469011.030000001</v>
      </c>
      <c r="R13" s="14">
        <f t="shared" si="5"/>
        <v>75922951.450000003</v>
      </c>
    </row>
    <row r="14" spans="1:18">
      <c r="A14" s="15" t="s">
        <v>10</v>
      </c>
      <c r="B14" s="13">
        <v>663360317.8133502</v>
      </c>
      <c r="C14" s="13">
        <f t="shared" ref="C14:N14" si="6">SUM(C15:C16)</f>
        <v>98249095.670000002</v>
      </c>
      <c r="D14" s="13">
        <f t="shared" si="6"/>
        <v>103380944.28999999</v>
      </c>
      <c r="E14" s="13">
        <f t="shared" si="6"/>
        <v>110236580.84999999</v>
      </c>
      <c r="F14" s="13">
        <f t="shared" si="6"/>
        <v>117394520.23</v>
      </c>
      <c r="G14" s="13">
        <f t="shared" si="6"/>
        <v>127643036.00999999</v>
      </c>
      <c r="H14" s="13">
        <f t="shared" si="6"/>
        <v>137781928.02000001</v>
      </c>
      <c r="I14" s="13">
        <f t="shared" si="6"/>
        <v>147412367.49000001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6"/>
        <v>0</v>
      </c>
      <c r="O14" s="13">
        <f>+E14</f>
        <v>110236580.84999999</v>
      </c>
      <c r="P14" s="13">
        <f>+H14</f>
        <v>137781928.02000001</v>
      </c>
      <c r="Q14" s="13">
        <f>+K14</f>
        <v>0</v>
      </c>
      <c r="R14" s="13">
        <f>+N14</f>
        <v>0</v>
      </c>
    </row>
    <row r="15" spans="1:18">
      <c r="A15" s="9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>
      <c r="A16" s="12" t="s">
        <v>11</v>
      </c>
      <c r="B16" s="13"/>
      <c r="C16" s="14">
        <f t="shared" ref="C16:N16" si="7">SUM(C17:C18)</f>
        <v>98249095.670000002</v>
      </c>
      <c r="D16" s="14">
        <f t="shared" si="7"/>
        <v>103380944.28999999</v>
      </c>
      <c r="E16" s="14">
        <f t="shared" si="7"/>
        <v>110236580.84999999</v>
      </c>
      <c r="F16" s="14">
        <f t="shared" si="7"/>
        <v>117394520.23</v>
      </c>
      <c r="G16" s="14">
        <f t="shared" si="7"/>
        <v>127643036.00999999</v>
      </c>
      <c r="H16" s="14">
        <f t="shared" si="7"/>
        <v>137781928.02000001</v>
      </c>
      <c r="I16" s="14">
        <f t="shared" si="7"/>
        <v>147412367.49000001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7"/>
        <v>0</v>
      </c>
      <c r="O16" s="14">
        <f t="shared" si="2"/>
        <v>311866620.80999994</v>
      </c>
      <c r="P16" s="14">
        <f t="shared" si="3"/>
        <v>694686105.06999993</v>
      </c>
      <c r="Q16" s="14">
        <f t="shared" si="4"/>
        <v>842098472.55999994</v>
      </c>
      <c r="R16" s="14">
        <f t="shared" si="5"/>
        <v>842098472.55999994</v>
      </c>
    </row>
    <row r="17" spans="1:18">
      <c r="A17" s="15" t="s">
        <v>8</v>
      </c>
      <c r="B17" s="13"/>
      <c r="C17" s="14">
        <v>98145840.870000005</v>
      </c>
      <c r="D17" s="14">
        <v>103293781.31999999</v>
      </c>
      <c r="E17" s="14">
        <v>110143034.70999999</v>
      </c>
      <c r="F17" s="14">
        <v>117313525.68000001</v>
      </c>
      <c r="G17" s="14">
        <v>127550780.09999999</v>
      </c>
      <c r="H17" s="14">
        <v>137702701.81</v>
      </c>
      <c r="I17" s="14">
        <v>147337286.02000001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 t="shared" si="2"/>
        <v>311582656.89999998</v>
      </c>
      <c r="P17" s="14">
        <f t="shared" si="3"/>
        <v>694149664.49000001</v>
      </c>
      <c r="Q17" s="14">
        <f t="shared" si="4"/>
        <v>841486950.50999999</v>
      </c>
      <c r="R17" s="14">
        <f t="shared" si="5"/>
        <v>841486950.50999999</v>
      </c>
    </row>
    <row r="18" spans="1:18">
      <c r="A18" s="15" t="s">
        <v>9</v>
      </c>
      <c r="B18" s="13"/>
      <c r="C18" s="14">
        <v>103254.8</v>
      </c>
      <c r="D18" s="14">
        <v>87162.97</v>
      </c>
      <c r="E18" s="14">
        <v>93546.14</v>
      </c>
      <c r="F18" s="14">
        <v>80994.55</v>
      </c>
      <c r="G18" s="14">
        <v>92255.91</v>
      </c>
      <c r="H18" s="14">
        <v>79226.210000000006</v>
      </c>
      <c r="I18" s="14">
        <v>75081.47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f t="shared" si="2"/>
        <v>283963.91000000003</v>
      </c>
      <c r="P18" s="14">
        <f t="shared" si="3"/>
        <v>536440.57999999996</v>
      </c>
      <c r="Q18" s="14">
        <f t="shared" si="4"/>
        <v>611522.04999999993</v>
      </c>
      <c r="R18" s="14">
        <f t="shared" si="5"/>
        <v>611522.04999999993</v>
      </c>
    </row>
    <row r="19" spans="1:18">
      <c r="A19" s="15" t="s">
        <v>10</v>
      </c>
      <c r="B19" s="13">
        <v>1119902907.3482678</v>
      </c>
      <c r="C19" s="13">
        <v>1177750090.4200001</v>
      </c>
      <c r="D19" s="13">
        <v>1136231594.5699999</v>
      </c>
      <c r="E19" s="13">
        <v>1101430347.0999999</v>
      </c>
      <c r="F19" s="13">
        <v>1055821731.16</v>
      </c>
      <c r="G19" s="13">
        <v>1020406240.8</v>
      </c>
      <c r="H19" s="13">
        <v>963918912.64999998</v>
      </c>
      <c r="I19" s="13">
        <v>884023716.11000001</v>
      </c>
      <c r="J19" s="13">
        <v>938433428.08000004</v>
      </c>
      <c r="K19" s="13">
        <v>1020781653.85</v>
      </c>
      <c r="L19" s="13">
        <v>1151152228.51</v>
      </c>
      <c r="M19" s="13">
        <v>1274225902.78</v>
      </c>
      <c r="N19" s="13">
        <v>1411103636.96</v>
      </c>
      <c r="O19" s="13">
        <f>+E19</f>
        <v>1101430347.0999999</v>
      </c>
      <c r="P19" s="13">
        <f>+H19</f>
        <v>963918912.64999998</v>
      </c>
      <c r="Q19" s="13">
        <f>+K19</f>
        <v>1020781653.85</v>
      </c>
      <c r="R19" s="13">
        <f>+N19</f>
        <v>1411103636.96</v>
      </c>
    </row>
    <row r="20" spans="1:18">
      <c r="A20" s="15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>
      <c r="A21" s="12" t="s">
        <v>12</v>
      </c>
      <c r="B21" s="13"/>
      <c r="C21" s="14">
        <f t="shared" ref="C21:N21" si="8">SUM(C22:C23)</f>
        <v>293827364.35000002</v>
      </c>
      <c r="D21" s="14">
        <f t="shared" si="8"/>
        <v>309174859.87</v>
      </c>
      <c r="E21" s="14">
        <f t="shared" si="8"/>
        <v>329677579.05999994</v>
      </c>
      <c r="F21" s="14">
        <f t="shared" si="8"/>
        <v>351084376.21999997</v>
      </c>
      <c r="G21" s="14">
        <f t="shared" si="8"/>
        <v>381733964.99000001</v>
      </c>
      <c r="H21" s="14">
        <f t="shared" si="8"/>
        <v>412055708.88999999</v>
      </c>
      <c r="I21" s="14">
        <f t="shared" si="8"/>
        <v>440856855.88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2"/>
        <v>932679803.27999997</v>
      </c>
      <c r="P21" s="14">
        <f t="shared" si="3"/>
        <v>2077553853.3800001</v>
      </c>
      <c r="Q21" s="14">
        <f t="shared" si="4"/>
        <v>2518410709.2600002</v>
      </c>
      <c r="R21" s="14">
        <f t="shared" si="5"/>
        <v>2518410709.2600002</v>
      </c>
    </row>
    <row r="22" spans="1:18">
      <c r="A22" s="15" t="s">
        <v>8</v>
      </c>
      <c r="B22" s="13"/>
      <c r="C22" s="14">
        <v>293518566.74000001</v>
      </c>
      <c r="D22" s="14">
        <v>308914187.07999998</v>
      </c>
      <c r="E22" s="14">
        <v>329397816.52999997</v>
      </c>
      <c r="F22" s="14">
        <v>350842150.94999999</v>
      </c>
      <c r="G22" s="14">
        <v>381458061.07999998</v>
      </c>
      <c r="H22" s="14">
        <v>411818772.06999999</v>
      </c>
      <c r="I22" s="14">
        <v>440632314.48000002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f t="shared" si="2"/>
        <v>931830570.3499999</v>
      </c>
      <c r="P22" s="14">
        <f t="shared" si="3"/>
        <v>2075949554.4499998</v>
      </c>
      <c r="Q22" s="14">
        <f t="shared" si="4"/>
        <v>2516581868.9299998</v>
      </c>
      <c r="R22" s="14">
        <f t="shared" si="5"/>
        <v>2516581868.9299998</v>
      </c>
    </row>
    <row r="23" spans="1:18">
      <c r="A23" s="15" t="s">
        <v>9</v>
      </c>
      <c r="B23" s="13"/>
      <c r="C23" s="14">
        <v>308797.61</v>
      </c>
      <c r="D23" s="14">
        <v>260672.79</v>
      </c>
      <c r="E23" s="14">
        <v>279762.53000000003</v>
      </c>
      <c r="F23" s="14">
        <v>242225.27</v>
      </c>
      <c r="G23" s="14">
        <v>275903.90999999997</v>
      </c>
      <c r="H23" s="14">
        <v>236936.82</v>
      </c>
      <c r="I23" s="14">
        <v>224541.4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f t="shared" si="2"/>
        <v>849232.93</v>
      </c>
      <c r="P23" s="14">
        <f t="shared" si="3"/>
        <v>1604298.93</v>
      </c>
      <c r="Q23" s="14">
        <f t="shared" si="4"/>
        <v>1828840.3299999998</v>
      </c>
      <c r="R23" s="14">
        <f t="shared" si="5"/>
        <v>1828840.3299999998</v>
      </c>
    </row>
    <row r="24" spans="1:18">
      <c r="A24" s="15" t="s">
        <v>10</v>
      </c>
      <c r="B24" s="13">
        <v>3349222884.4194274</v>
      </c>
      <c r="C24" s="13">
        <v>3522222800.8282814</v>
      </c>
      <c r="D24" s="13">
        <v>3398056057.8551736</v>
      </c>
      <c r="E24" s="13">
        <v>3293978165.338273</v>
      </c>
      <c r="F24" s="13">
        <v>3173232460.0375161</v>
      </c>
      <c r="G24" s="13">
        <v>3051664488.65031</v>
      </c>
      <c r="H24" s="13">
        <v>2882731404.4627423</v>
      </c>
      <c r="I24" s="13">
        <v>2643793886.9095697</v>
      </c>
      <c r="J24" s="13">
        <v>2806513575.6048417</v>
      </c>
      <c r="K24" s="13">
        <v>3052787212.7424464</v>
      </c>
      <c r="L24" s="13">
        <v>3455982079.392148</v>
      </c>
      <c r="M24" s="13">
        <v>3810746918.7909517</v>
      </c>
      <c r="N24" s="13">
        <v>4220098512.2711167</v>
      </c>
      <c r="O24" s="13">
        <f>+E24</f>
        <v>3293978165.338273</v>
      </c>
      <c r="P24" s="13">
        <f>+H24</f>
        <v>2882731404.4627423</v>
      </c>
      <c r="Q24" s="13">
        <f>+K24</f>
        <v>3052787212.7424464</v>
      </c>
      <c r="R24" s="13">
        <f>+N24</f>
        <v>4220098512.2711167</v>
      </c>
    </row>
    <row r="25" spans="1:18">
      <c r="A25" s="16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>
      <c r="A26" s="12" t="s">
        <v>13</v>
      </c>
      <c r="B26" s="13"/>
      <c r="C26" s="14">
        <f t="shared" ref="C26:N26" si="9">SUM(C27:C28)</f>
        <v>0</v>
      </c>
      <c r="D26" s="14">
        <f t="shared" si="9"/>
        <v>0</v>
      </c>
      <c r="E26" s="14">
        <f t="shared" si="9"/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ref="O26:O28" si="10">SUM(C26:E26)</f>
        <v>0</v>
      </c>
      <c r="P26" s="14">
        <f t="shared" ref="P26:P28" si="11">SUM(C26:H26)</f>
        <v>0</v>
      </c>
      <c r="Q26" s="14">
        <f t="shared" ref="Q26:Q28" si="12">SUM(C26:K26)</f>
        <v>0</v>
      </c>
      <c r="R26" s="14">
        <f t="shared" ref="R26:R28" si="13">SUM(C26:N26)</f>
        <v>0</v>
      </c>
    </row>
    <row r="27" spans="1:18">
      <c r="A27" s="15" t="s">
        <v>8</v>
      </c>
      <c r="B27" s="13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>SUM(C27:N27)</f>
        <v>0</v>
      </c>
      <c r="Q27" s="14">
        <f>SUM(C27:N27)</f>
        <v>0</v>
      </c>
      <c r="R27" s="14">
        <f t="shared" si="13"/>
        <v>0</v>
      </c>
    </row>
    <row r="28" spans="1:18">
      <c r="A28" s="15" t="s">
        <v>9</v>
      </c>
      <c r="B28" s="13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f t="shared" si="10"/>
        <v>0</v>
      </c>
      <c r="P28" s="14">
        <f t="shared" si="11"/>
        <v>0</v>
      </c>
      <c r="Q28" s="14">
        <f t="shared" si="12"/>
        <v>0</v>
      </c>
      <c r="R28" s="14">
        <f t="shared" si="13"/>
        <v>0</v>
      </c>
    </row>
    <row r="29" spans="1:18">
      <c r="A29" s="15" t="s">
        <v>10</v>
      </c>
      <c r="B29" s="13"/>
      <c r="C29" s="14">
        <f t="shared" ref="C29:J29" si="14">SUM(C30:C31)</f>
        <v>0</v>
      </c>
      <c r="D29" s="14">
        <f t="shared" si="14"/>
        <v>0</v>
      </c>
      <c r="E29" s="14">
        <f t="shared" si="14"/>
        <v>0</v>
      </c>
      <c r="F29" s="14">
        <f t="shared" si="14"/>
        <v>0</v>
      </c>
      <c r="G29" s="14">
        <f t="shared" si="14"/>
        <v>0</v>
      </c>
      <c r="H29" s="14">
        <f t="shared" si="14"/>
        <v>0</v>
      </c>
      <c r="I29" s="14">
        <f t="shared" si="14"/>
        <v>0</v>
      </c>
      <c r="J29" s="14">
        <f t="shared" si="14"/>
        <v>0</v>
      </c>
      <c r="K29" s="13">
        <v>5396050187.04</v>
      </c>
      <c r="L29" s="13">
        <v>11638301613.9</v>
      </c>
      <c r="M29" s="13">
        <v>12833001154.610001</v>
      </c>
      <c r="N29" s="13">
        <v>14211526043.219999</v>
      </c>
      <c r="O29" s="13">
        <f>+E29</f>
        <v>0</v>
      </c>
      <c r="P29" s="13">
        <f>+H29</f>
        <v>0</v>
      </c>
      <c r="Q29" s="13">
        <f>+K29</f>
        <v>5396050187.04</v>
      </c>
      <c r="R29" s="13">
        <f>+N29</f>
        <v>14211526043.219999</v>
      </c>
    </row>
    <row r="30" spans="1:18">
      <c r="A30" s="15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>
      <c r="A31" s="12" t="s">
        <v>14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>
        <f t="shared" si="2"/>
        <v>0</v>
      </c>
      <c r="P31" s="14">
        <f t="shared" si="3"/>
        <v>0</v>
      </c>
      <c r="Q31" s="14">
        <f t="shared" si="4"/>
        <v>0</v>
      </c>
      <c r="R31" s="14">
        <f t="shared" si="5"/>
        <v>0</v>
      </c>
    </row>
    <row r="32" spans="1:18">
      <c r="A32" s="15" t="s">
        <v>8</v>
      </c>
      <c r="B32" s="13"/>
      <c r="C32" s="14">
        <v>14015390.458412848</v>
      </c>
      <c r="D32" s="14">
        <v>14921482.201393723</v>
      </c>
      <c r="E32" s="14">
        <f t="shared" ref="E32:N32" si="15">SUM(E33:E34)</f>
        <v>0</v>
      </c>
      <c r="F32" s="14">
        <f t="shared" si="15"/>
        <v>0</v>
      </c>
      <c r="G32" s="14">
        <f t="shared" si="15"/>
        <v>0</v>
      </c>
      <c r="H32" s="14">
        <f t="shared" si="15"/>
        <v>0</v>
      </c>
      <c r="I32" s="14">
        <f t="shared" si="15"/>
        <v>0</v>
      </c>
      <c r="J32" s="14">
        <f t="shared" si="15"/>
        <v>0</v>
      </c>
      <c r="K32" s="14">
        <f t="shared" si="15"/>
        <v>0</v>
      </c>
      <c r="L32" s="14">
        <f t="shared" si="15"/>
        <v>0</v>
      </c>
      <c r="M32" s="14">
        <f t="shared" si="15"/>
        <v>0</v>
      </c>
      <c r="N32" s="14">
        <f t="shared" si="15"/>
        <v>0</v>
      </c>
      <c r="O32" s="14">
        <f t="shared" si="2"/>
        <v>28936872.659806572</v>
      </c>
      <c r="P32" s="14">
        <f t="shared" si="3"/>
        <v>28936872.659806572</v>
      </c>
      <c r="Q32" s="14">
        <f t="shared" si="4"/>
        <v>28936872.659806572</v>
      </c>
      <c r="R32" s="14">
        <f t="shared" si="5"/>
        <v>28936872.659806572</v>
      </c>
    </row>
    <row r="33" spans="1:18">
      <c r="A33" s="15" t="s">
        <v>9</v>
      </c>
      <c r="B33" s="13"/>
      <c r="C33" s="14">
        <v>559421.56438187498</v>
      </c>
      <c r="D33" s="14">
        <v>595588.03878984251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f t="shared" si="2"/>
        <v>1155009.6031717174</v>
      </c>
      <c r="P33" s="14">
        <f t="shared" si="3"/>
        <v>1155009.6031717174</v>
      </c>
      <c r="Q33" s="14">
        <f t="shared" si="4"/>
        <v>1155009.6031717174</v>
      </c>
      <c r="R33" s="14">
        <f t="shared" si="5"/>
        <v>1155009.6031717174</v>
      </c>
    </row>
    <row r="34" spans="1:18">
      <c r="A34" s="15" t="s">
        <v>10</v>
      </c>
      <c r="B34" s="13">
        <v>26576144.579999998</v>
      </c>
      <c r="C34" s="13">
        <v>14921482</v>
      </c>
      <c r="D34" s="13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3">
        <f>+E34</f>
        <v>0</v>
      </c>
      <c r="P34" s="13">
        <f>+H34</f>
        <v>0</v>
      </c>
      <c r="Q34" s="13">
        <f>+K34</f>
        <v>0</v>
      </c>
      <c r="R34" s="13">
        <f>+N34</f>
        <v>0</v>
      </c>
    </row>
    <row r="35" spans="1:18">
      <c r="A35" s="15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>
      <c r="A36" s="12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>
        <f t="shared" si="2"/>
        <v>0</v>
      </c>
      <c r="P36" s="14">
        <f t="shared" si="3"/>
        <v>0</v>
      </c>
      <c r="Q36" s="14">
        <f t="shared" si="4"/>
        <v>0</v>
      </c>
      <c r="R36" s="14">
        <f t="shared" si="5"/>
        <v>0</v>
      </c>
    </row>
    <row r="37" spans="1:18">
      <c r="A37" s="15" t="s">
        <v>8</v>
      </c>
      <c r="B37" s="14"/>
      <c r="C37" s="14">
        <v>12269963.991043523</v>
      </c>
      <c r="D37" s="14">
        <v>13063214.317671686</v>
      </c>
      <c r="E37" s="14">
        <f t="shared" ref="E37:N37" si="16">SUM(E38:E39)</f>
        <v>0</v>
      </c>
      <c r="F37" s="14">
        <f t="shared" si="16"/>
        <v>0</v>
      </c>
      <c r="G37" s="14">
        <f t="shared" si="16"/>
        <v>0</v>
      </c>
      <c r="H37" s="14">
        <f t="shared" si="16"/>
        <v>0</v>
      </c>
      <c r="I37" s="14">
        <f t="shared" si="16"/>
        <v>0</v>
      </c>
      <c r="J37" s="14">
        <f t="shared" si="16"/>
        <v>0</v>
      </c>
      <c r="K37" s="14">
        <f t="shared" si="16"/>
        <v>0</v>
      </c>
      <c r="L37" s="14">
        <f t="shared" si="16"/>
        <v>0</v>
      </c>
      <c r="M37" s="14">
        <f t="shared" si="16"/>
        <v>0</v>
      </c>
      <c r="N37" s="14">
        <f t="shared" si="16"/>
        <v>0</v>
      </c>
      <c r="O37" s="14">
        <f t="shared" si="2"/>
        <v>25333178.308715209</v>
      </c>
      <c r="P37" s="14">
        <f t="shared" si="3"/>
        <v>25333178.308715209</v>
      </c>
      <c r="Q37" s="14">
        <f t="shared" si="4"/>
        <v>25333178.308715209</v>
      </c>
      <c r="R37" s="14">
        <f t="shared" si="5"/>
        <v>25333178.308715209</v>
      </c>
    </row>
    <row r="38" spans="1:18">
      <c r="A38" s="15" t="s">
        <v>9</v>
      </c>
      <c r="B38" s="14"/>
      <c r="C38" s="14">
        <v>12064096.415071024</v>
      </c>
      <c r="D38" s="14">
        <v>12844037.450653056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f t="shared" si="2"/>
        <v>24908133.865724079</v>
      </c>
      <c r="P38" s="14">
        <f t="shared" si="3"/>
        <v>24908133.865724079</v>
      </c>
      <c r="Q38" s="14">
        <f t="shared" si="4"/>
        <v>24908133.865724079</v>
      </c>
      <c r="R38" s="14">
        <f t="shared" si="5"/>
        <v>24908133.865724079</v>
      </c>
    </row>
    <row r="39" spans="1:18">
      <c r="A39" s="15" t="s">
        <v>10</v>
      </c>
      <c r="B39" s="13">
        <v>22876078.379999999</v>
      </c>
      <c r="C39" s="13">
        <v>13063214</v>
      </c>
      <c r="D39" s="13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3">
        <f>+E39</f>
        <v>0</v>
      </c>
      <c r="P39" s="13">
        <f>+H39</f>
        <v>0</v>
      </c>
      <c r="Q39" s="13">
        <f>+K39</f>
        <v>0</v>
      </c>
      <c r="R39" s="13">
        <f>+N39</f>
        <v>0</v>
      </c>
    </row>
    <row r="40" spans="1:18">
      <c r="A40" s="15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>
      <c r="A41" s="12" t="s">
        <v>16</v>
      </c>
      <c r="B41" s="13"/>
      <c r="C41" s="14">
        <f>SUM(C42:C43)</f>
        <v>1326263.3600000001</v>
      </c>
      <c r="D41" s="14">
        <f t="shared" ref="D41:M41" si="17">SUM(D42:D43)</f>
        <v>1376742.94</v>
      </c>
      <c r="E41" s="14">
        <f t="shared" si="17"/>
        <v>1350315.8599999999</v>
      </c>
      <c r="F41" s="14">
        <f t="shared" si="17"/>
        <v>1409372.5299999998</v>
      </c>
      <c r="G41" s="14">
        <f t="shared" si="17"/>
        <v>1384546.97</v>
      </c>
      <c r="H41" s="14">
        <f t="shared" si="17"/>
        <v>1418983.18</v>
      </c>
      <c r="I41" s="14">
        <f t="shared" si="17"/>
        <v>1429327.9500000002</v>
      </c>
      <c r="J41" s="14">
        <f t="shared" si="17"/>
        <v>1365886.35</v>
      </c>
      <c r="K41" s="14">
        <f t="shared" si="17"/>
        <v>1405710.38</v>
      </c>
      <c r="L41" s="14">
        <f t="shared" si="17"/>
        <v>1369370.7400000002</v>
      </c>
      <c r="M41" s="14">
        <f t="shared" si="17"/>
        <v>1443202.68</v>
      </c>
      <c r="N41" s="14">
        <f>SUM(N42:N43)</f>
        <v>1474645.6300000001</v>
      </c>
      <c r="O41" s="14">
        <f t="shared" si="2"/>
        <v>4053322.1599999997</v>
      </c>
      <c r="P41" s="14">
        <f t="shared" si="3"/>
        <v>8266224.8399999989</v>
      </c>
      <c r="Q41" s="14">
        <f t="shared" si="4"/>
        <v>12467149.52</v>
      </c>
      <c r="R41" s="14">
        <f t="shared" si="5"/>
        <v>16754368.57</v>
      </c>
    </row>
    <row r="42" spans="1:18">
      <c r="A42" s="15" t="s">
        <v>8</v>
      </c>
      <c r="B42" s="13"/>
      <c r="C42" s="14">
        <v>982065.66</v>
      </c>
      <c r="D42" s="14">
        <v>994999.57</v>
      </c>
      <c r="E42" s="14">
        <v>1076125.97</v>
      </c>
      <c r="F42" s="14">
        <v>1135182.6399999999</v>
      </c>
      <c r="G42" s="14">
        <v>1034829.72</v>
      </c>
      <c r="H42" s="14">
        <v>1048458.09</v>
      </c>
      <c r="I42" s="14">
        <v>1062265.6100000001</v>
      </c>
      <c r="J42" s="14">
        <v>1076256.7</v>
      </c>
      <c r="K42" s="14">
        <v>1090429.1499999999</v>
      </c>
      <c r="L42" s="14">
        <v>1104789.5900000001</v>
      </c>
      <c r="M42" s="14">
        <v>1119340.23</v>
      </c>
      <c r="N42" s="14">
        <v>1134081.08</v>
      </c>
      <c r="O42" s="14">
        <f t="shared" si="2"/>
        <v>3053191.2</v>
      </c>
      <c r="P42" s="14">
        <f t="shared" si="3"/>
        <v>6271661.6499999994</v>
      </c>
      <c r="Q42" s="14">
        <f t="shared" si="4"/>
        <v>9500613.1099999994</v>
      </c>
      <c r="R42" s="14">
        <f t="shared" si="5"/>
        <v>12858824.01</v>
      </c>
    </row>
    <row r="43" spans="1:18">
      <c r="A43" s="15" t="s">
        <v>9</v>
      </c>
      <c r="B43" s="13"/>
      <c r="C43" s="14">
        <v>344197.7</v>
      </c>
      <c r="D43" s="14">
        <v>381743.37</v>
      </c>
      <c r="E43" s="14">
        <v>274189.89</v>
      </c>
      <c r="F43" s="14">
        <v>274189.89</v>
      </c>
      <c r="G43" s="14">
        <v>349717.25</v>
      </c>
      <c r="H43" s="14">
        <v>370525.09</v>
      </c>
      <c r="I43" s="14">
        <v>367062.34</v>
      </c>
      <c r="J43" s="14">
        <v>289629.65000000002</v>
      </c>
      <c r="K43" s="14">
        <v>315281.23</v>
      </c>
      <c r="L43" s="14">
        <v>264581.15000000002</v>
      </c>
      <c r="M43" s="14">
        <v>323862.45</v>
      </c>
      <c r="N43" s="14">
        <v>340564.55</v>
      </c>
      <c r="O43" s="14">
        <f t="shared" si="2"/>
        <v>1000130.9600000001</v>
      </c>
      <c r="P43" s="14">
        <f t="shared" si="3"/>
        <v>1994563.1900000002</v>
      </c>
      <c r="Q43" s="14">
        <f t="shared" si="4"/>
        <v>2966536.41</v>
      </c>
      <c r="R43" s="14">
        <f t="shared" si="5"/>
        <v>3895544.56</v>
      </c>
    </row>
    <row r="44" spans="1:18">
      <c r="A44" s="15" t="s">
        <v>10</v>
      </c>
      <c r="B44" s="13">
        <v>48121217.670000002</v>
      </c>
      <c r="C44" s="13">
        <v>48121217.670000002</v>
      </c>
      <c r="D44" s="13">
        <v>47759979.5</v>
      </c>
      <c r="E44" s="13">
        <v>47380877.600000001</v>
      </c>
      <c r="F44" s="13">
        <v>46983401.049999997</v>
      </c>
      <c r="G44" s="13">
        <v>46567337.549999997</v>
      </c>
      <c r="H44" s="13">
        <v>46132156.270000003</v>
      </c>
      <c r="I44" s="13">
        <v>45677421.539999999</v>
      </c>
      <c r="J44" s="13">
        <v>45202781.68</v>
      </c>
      <c r="K44" s="13">
        <v>44707595.310000002</v>
      </c>
      <c r="L44" s="13">
        <v>44191583.759999998</v>
      </c>
      <c r="M44" s="13">
        <v>43654269.299999997</v>
      </c>
      <c r="N44" s="13">
        <v>43095081.329999998</v>
      </c>
      <c r="O44" s="13">
        <f>+E44</f>
        <v>47380877.600000001</v>
      </c>
      <c r="P44" s="13">
        <f>+H44</f>
        <v>46132156.270000003</v>
      </c>
      <c r="Q44" s="13">
        <f>+K44</f>
        <v>44707595.310000002</v>
      </c>
      <c r="R44" s="13">
        <f>+N44</f>
        <v>43095081.329999998</v>
      </c>
    </row>
    <row r="45" spans="1:18">
      <c r="A45" s="15"/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>
      <c r="A46" s="12" t="s">
        <v>17</v>
      </c>
      <c r="B46" s="13"/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f>+N47+N48</f>
        <v>718885.69</v>
      </c>
      <c r="O46" s="14">
        <f t="shared" ref="O46:O48" si="18">SUM(C46:E46)</f>
        <v>0</v>
      </c>
      <c r="P46" s="14">
        <f t="shared" ref="P46:P48" si="19">SUM(C46:H46)</f>
        <v>0</v>
      </c>
      <c r="Q46" s="14">
        <f t="shared" ref="Q46:Q48" si="20">SUM(C46:K46)</f>
        <v>0</v>
      </c>
      <c r="R46" s="14">
        <f t="shared" ref="R46:R48" si="21">SUM(C46:N46)</f>
        <v>718885.69</v>
      </c>
    </row>
    <row r="47" spans="1:18">
      <c r="A47" s="15" t="s">
        <v>8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/>
      <c r="O47" s="14">
        <f t="shared" si="18"/>
        <v>0</v>
      </c>
      <c r="P47" s="14">
        <f t="shared" si="19"/>
        <v>0</v>
      </c>
      <c r="Q47" s="14">
        <f t="shared" si="20"/>
        <v>0</v>
      </c>
      <c r="R47" s="14">
        <f t="shared" si="21"/>
        <v>0</v>
      </c>
    </row>
    <row r="48" spans="1:18">
      <c r="A48" s="15" t="s">
        <v>9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718885.69</v>
      </c>
      <c r="O48" s="14">
        <f t="shared" si="18"/>
        <v>0</v>
      </c>
      <c r="P48" s="14">
        <f t="shared" si="19"/>
        <v>0</v>
      </c>
      <c r="Q48" s="14">
        <f t="shared" si="20"/>
        <v>0</v>
      </c>
      <c r="R48" s="14">
        <f t="shared" si="21"/>
        <v>718885.69</v>
      </c>
    </row>
    <row r="49" spans="1:18">
      <c r="A49" s="15" t="s">
        <v>10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3">
        <v>63596914.32</v>
      </c>
      <c r="O49" s="13">
        <f>+E49</f>
        <v>0</v>
      </c>
      <c r="P49" s="13">
        <f>+H49</f>
        <v>0</v>
      </c>
      <c r="Q49" s="13">
        <f>+K49</f>
        <v>0</v>
      </c>
      <c r="R49" s="13">
        <f>+N49</f>
        <v>63596914.32</v>
      </c>
    </row>
    <row r="50" spans="1:18">
      <c r="A50" s="15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>
      <c r="A51" s="12" t="s">
        <v>18</v>
      </c>
      <c r="B51" s="13"/>
      <c r="C51" s="14">
        <f>SUM(C52:C53)</f>
        <v>90857015.640000001</v>
      </c>
      <c r="D51" s="14">
        <f t="shared" ref="D51:N51" si="22">SUM(D52:D53)</f>
        <v>87217472.519999996</v>
      </c>
      <c r="E51" s="14">
        <f t="shared" si="22"/>
        <v>89314167.980000004</v>
      </c>
      <c r="F51" s="14">
        <f t="shared" si="22"/>
        <v>86573422.219999999</v>
      </c>
      <c r="G51" s="14">
        <f t="shared" si="22"/>
        <v>90167969.049999997</v>
      </c>
      <c r="H51" s="14">
        <f t="shared" si="22"/>
        <v>87472518.650000006</v>
      </c>
      <c r="I51" s="14">
        <f t="shared" si="22"/>
        <v>87887675.040000007</v>
      </c>
      <c r="J51" s="14">
        <f t="shared" si="22"/>
        <v>87531051.799999997</v>
      </c>
      <c r="K51" s="14">
        <f t="shared" si="22"/>
        <v>85700209.170000002</v>
      </c>
      <c r="L51" s="14">
        <f t="shared" si="22"/>
        <v>87543575.269999996</v>
      </c>
      <c r="M51" s="14">
        <f t="shared" si="22"/>
        <v>85747076.230000004</v>
      </c>
      <c r="N51" s="14">
        <f t="shared" si="22"/>
        <v>84699541.790000007</v>
      </c>
      <c r="O51" s="14">
        <f t="shared" si="2"/>
        <v>267388656.13999999</v>
      </c>
      <c r="P51" s="14">
        <f t="shared" si="3"/>
        <v>531602566.06000006</v>
      </c>
      <c r="Q51" s="14">
        <f t="shared" si="4"/>
        <v>792721502.06999993</v>
      </c>
      <c r="R51" s="14">
        <f t="shared" si="5"/>
        <v>1050711695.3599999</v>
      </c>
    </row>
    <row r="52" spans="1:18">
      <c r="A52" s="15" t="s">
        <v>8</v>
      </c>
      <c r="B52" s="13"/>
      <c r="C52" s="14">
        <v>64382961.780000001</v>
      </c>
      <c r="D52" s="14">
        <v>64382961.780000001</v>
      </c>
      <c r="E52" s="14">
        <v>64382961.780000001</v>
      </c>
      <c r="F52" s="14">
        <v>64382961.780000001</v>
      </c>
      <c r="G52" s="14">
        <v>64382961.780000001</v>
      </c>
      <c r="H52" s="14">
        <v>64382961.780000001</v>
      </c>
      <c r="I52" s="14">
        <v>64382961.780000001</v>
      </c>
      <c r="J52" s="14">
        <v>64382961.780000001</v>
      </c>
      <c r="K52" s="14">
        <v>64382961.780000001</v>
      </c>
      <c r="L52" s="14">
        <v>64382961.780000001</v>
      </c>
      <c r="M52" s="14">
        <v>64382961.780000001</v>
      </c>
      <c r="N52" s="14">
        <v>64382961.780000001</v>
      </c>
      <c r="O52" s="14">
        <f t="shared" si="2"/>
        <v>193148885.34</v>
      </c>
      <c r="P52" s="14">
        <f t="shared" si="3"/>
        <v>386297770.67999995</v>
      </c>
      <c r="Q52" s="14">
        <f t="shared" si="4"/>
        <v>579446656.01999986</v>
      </c>
      <c r="R52" s="14">
        <f t="shared" si="5"/>
        <v>772595541.35999978</v>
      </c>
    </row>
    <row r="53" spans="1:18">
      <c r="A53" s="15" t="s">
        <v>9</v>
      </c>
      <c r="B53" s="13"/>
      <c r="C53" s="14">
        <v>26474053.859999999</v>
      </c>
      <c r="D53" s="14">
        <v>22834510.739999998</v>
      </c>
      <c r="E53" s="14">
        <v>24931206.199999999</v>
      </c>
      <c r="F53" s="14">
        <v>22190460.440000001</v>
      </c>
      <c r="G53" s="14">
        <v>25785007.27</v>
      </c>
      <c r="H53" s="14">
        <v>23089556.870000001</v>
      </c>
      <c r="I53" s="14">
        <v>23504713.260000002</v>
      </c>
      <c r="J53" s="14">
        <v>23148090.02</v>
      </c>
      <c r="K53" s="14">
        <v>21317247.390000001</v>
      </c>
      <c r="L53" s="14">
        <v>23160613.489999998</v>
      </c>
      <c r="M53" s="14">
        <v>21364114.450000003</v>
      </c>
      <c r="N53" s="14">
        <v>20316580.010000005</v>
      </c>
      <c r="O53" s="14">
        <f t="shared" si="2"/>
        <v>74239770.799999997</v>
      </c>
      <c r="P53" s="14">
        <f t="shared" si="3"/>
        <v>145304795.38</v>
      </c>
      <c r="Q53" s="14">
        <f t="shared" si="4"/>
        <v>213274846.05000001</v>
      </c>
      <c r="R53" s="14">
        <f t="shared" si="5"/>
        <v>278116154</v>
      </c>
    </row>
    <row r="54" spans="1:18">
      <c r="A54" s="15" t="s">
        <v>10</v>
      </c>
      <c r="B54" s="13">
        <v>4629720251.9500055</v>
      </c>
      <c r="C54" s="13">
        <f>+B54-C52</f>
        <v>4565337290.1700058</v>
      </c>
      <c r="D54" s="13">
        <f>+C54-D52</f>
        <v>4500954328.3900061</v>
      </c>
      <c r="E54" s="13">
        <f t="shared" ref="E54:M54" si="23">+D54-E52</f>
        <v>4436571366.6100063</v>
      </c>
      <c r="F54" s="13">
        <f t="shared" si="23"/>
        <v>4372188404.8300066</v>
      </c>
      <c r="G54" s="13">
        <f t="shared" si="23"/>
        <v>4307805443.0500069</v>
      </c>
      <c r="H54" s="13">
        <f t="shared" si="23"/>
        <v>4243422481.2700067</v>
      </c>
      <c r="I54" s="13">
        <f t="shared" si="23"/>
        <v>4179039519.4900064</v>
      </c>
      <c r="J54" s="13">
        <f t="shared" si="23"/>
        <v>4114656557.7100062</v>
      </c>
      <c r="K54" s="13">
        <f t="shared" si="23"/>
        <v>4050273595.930006</v>
      </c>
      <c r="L54" s="13">
        <f t="shared" si="23"/>
        <v>3985890634.1500058</v>
      </c>
      <c r="M54" s="13">
        <f t="shared" si="23"/>
        <v>3921507672.3700056</v>
      </c>
      <c r="N54" s="13">
        <f>+M54-N52</f>
        <v>3857124710.5900054</v>
      </c>
      <c r="O54" s="13">
        <f>+E54</f>
        <v>4436571366.6100063</v>
      </c>
      <c r="P54" s="13">
        <f>+H54</f>
        <v>4243422481.2700067</v>
      </c>
      <c r="Q54" s="13">
        <f>+K54</f>
        <v>4050273595.930006</v>
      </c>
      <c r="R54" s="13">
        <f>+N54</f>
        <v>3857124710.5900054</v>
      </c>
    </row>
    <row r="55" spans="1:18">
      <c r="A55" s="15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>
      <c r="A56" s="12" t="s">
        <v>19</v>
      </c>
      <c r="B56" s="13"/>
      <c r="C56" s="14">
        <f>SUM(C57:C58)</f>
        <v>769902211.25999999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f t="shared" si="2"/>
        <v>769902211.25999999</v>
      </c>
      <c r="P56" s="14">
        <f t="shared" si="3"/>
        <v>769902211.25999999</v>
      </c>
      <c r="Q56" s="14">
        <f t="shared" si="4"/>
        <v>769902211.25999999</v>
      </c>
      <c r="R56" s="14">
        <f t="shared" si="5"/>
        <v>769902211.25999999</v>
      </c>
    </row>
    <row r="57" spans="1:18">
      <c r="A57" s="15" t="s">
        <v>8</v>
      </c>
      <c r="B57" s="13"/>
      <c r="C57" s="14">
        <v>726322840.79999995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f t="shared" si="2"/>
        <v>726322840.79999995</v>
      </c>
      <c r="P57" s="14">
        <f t="shared" si="3"/>
        <v>726322840.79999995</v>
      </c>
      <c r="Q57" s="14">
        <f t="shared" si="4"/>
        <v>726322840.79999995</v>
      </c>
      <c r="R57" s="14">
        <f t="shared" si="5"/>
        <v>726322840.79999995</v>
      </c>
    </row>
    <row r="58" spans="1:18">
      <c r="A58" s="15" t="s">
        <v>9</v>
      </c>
      <c r="B58" s="13"/>
      <c r="C58" s="14">
        <v>43579370.460000001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f t="shared" si="2"/>
        <v>43579370.460000001</v>
      </c>
      <c r="P58" s="14">
        <f t="shared" si="3"/>
        <v>43579370.460000001</v>
      </c>
      <c r="Q58" s="14">
        <f t="shared" si="4"/>
        <v>43579370.460000001</v>
      </c>
      <c r="R58" s="14">
        <f t="shared" si="5"/>
        <v>43579370.460000001</v>
      </c>
    </row>
    <row r="59" spans="1:18">
      <c r="A59" s="15" t="s">
        <v>10</v>
      </c>
      <c r="B59" s="13">
        <v>726322840.79999995</v>
      </c>
      <c r="C59" s="13">
        <f t="shared" ref="C59" si="24">+B59-C57</f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f>+E59</f>
        <v>0</v>
      </c>
      <c r="P59" s="13">
        <f>+H59</f>
        <v>0</v>
      </c>
      <c r="Q59" s="13">
        <f>+K59</f>
        <v>0</v>
      </c>
      <c r="R59" s="13">
        <f>+N59</f>
        <v>0</v>
      </c>
    </row>
    <row r="60" spans="1:18">
      <c r="A60" s="15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>
      <c r="A61" s="12" t="s">
        <v>20</v>
      </c>
      <c r="B61" s="13"/>
      <c r="C61" s="14">
        <f>+C62+C63</f>
        <v>0</v>
      </c>
      <c r="D61" s="14">
        <f>+D62+D63</f>
        <v>0</v>
      </c>
      <c r="E61" s="14">
        <f>+E62+E63</f>
        <v>317407972.10000002</v>
      </c>
      <c r="F61" s="14">
        <f>+F62+F63</f>
        <v>0</v>
      </c>
      <c r="G61" s="14">
        <f t="shared" ref="G61:H61" si="25">+G62+G63</f>
        <v>0</v>
      </c>
      <c r="H61" s="14">
        <f t="shared" si="25"/>
        <v>365682292.69999999</v>
      </c>
      <c r="I61" s="14"/>
      <c r="J61" s="14"/>
      <c r="K61" s="14">
        <f t="shared" ref="K61:N61" si="26">+K62+K63</f>
        <v>450789971.70999998</v>
      </c>
      <c r="L61" s="14">
        <f t="shared" si="26"/>
        <v>0</v>
      </c>
      <c r="M61" s="14">
        <f t="shared" si="26"/>
        <v>0</v>
      </c>
      <c r="N61" s="14">
        <f t="shared" si="26"/>
        <v>560964142.38</v>
      </c>
      <c r="O61" s="14">
        <f t="shared" si="2"/>
        <v>317407972.10000002</v>
      </c>
      <c r="P61" s="14">
        <f t="shared" si="3"/>
        <v>683090264.79999995</v>
      </c>
      <c r="Q61" s="14">
        <f>SUM(C61:K61)</f>
        <v>1133880236.51</v>
      </c>
      <c r="R61" s="14">
        <f>SUM(C61:N61)</f>
        <v>1694844378.8899999</v>
      </c>
    </row>
    <row r="62" spans="1:18">
      <c r="A62" s="15" t="s">
        <v>8</v>
      </c>
      <c r="B62" s="13"/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f t="shared" si="2"/>
        <v>0</v>
      </c>
      <c r="P62" s="14">
        <f t="shared" si="3"/>
        <v>0</v>
      </c>
      <c r="Q62" s="14">
        <f t="shared" si="4"/>
        <v>0</v>
      </c>
      <c r="R62" s="14">
        <f t="shared" si="5"/>
        <v>0</v>
      </c>
    </row>
    <row r="63" spans="1:18">
      <c r="A63" s="15" t="s">
        <v>9</v>
      </c>
      <c r="B63" s="13"/>
      <c r="C63" s="14">
        <v>0</v>
      </c>
      <c r="D63" s="14">
        <v>0</v>
      </c>
      <c r="E63" s="14">
        <v>317407972.10000002</v>
      </c>
      <c r="F63" s="14">
        <v>0</v>
      </c>
      <c r="G63" s="14">
        <v>0</v>
      </c>
      <c r="H63" s="14">
        <v>365682292.69999999</v>
      </c>
      <c r="I63" s="14"/>
      <c r="J63" s="14"/>
      <c r="K63" s="14">
        <v>450789971.70999998</v>
      </c>
      <c r="L63" s="14"/>
      <c r="M63" s="14"/>
      <c r="N63" s="14">
        <v>560964142.38</v>
      </c>
      <c r="O63" s="14">
        <f t="shared" si="2"/>
        <v>317407972.10000002</v>
      </c>
      <c r="P63" s="14">
        <f t="shared" si="3"/>
        <v>683090264.79999995</v>
      </c>
      <c r="Q63" s="14">
        <f t="shared" si="4"/>
        <v>1133880236.51</v>
      </c>
      <c r="R63" s="14">
        <f t="shared" si="5"/>
        <v>1694844378.8899999</v>
      </c>
    </row>
    <row r="64" spans="1:18">
      <c r="A64" s="15" t="s">
        <v>10</v>
      </c>
      <c r="B64" s="13">
        <v>1169067473.2</v>
      </c>
      <c r="C64" s="13">
        <f>+B64+B59</f>
        <v>1895390314</v>
      </c>
      <c r="D64" s="13">
        <f>+C64-D62</f>
        <v>1895390314</v>
      </c>
      <c r="E64" s="13">
        <f t="shared" ref="E64:N64" si="27">+D64-E62</f>
        <v>1895390314</v>
      </c>
      <c r="F64" s="13">
        <f t="shared" si="27"/>
        <v>1895390314</v>
      </c>
      <c r="G64" s="13">
        <f t="shared" si="27"/>
        <v>1895390314</v>
      </c>
      <c r="H64" s="13">
        <f t="shared" si="27"/>
        <v>1895390314</v>
      </c>
      <c r="I64" s="13">
        <f t="shared" si="27"/>
        <v>1895390314</v>
      </c>
      <c r="J64" s="13">
        <f t="shared" si="27"/>
        <v>1895390314</v>
      </c>
      <c r="K64" s="13">
        <f t="shared" si="27"/>
        <v>1895390314</v>
      </c>
      <c r="L64" s="13">
        <f t="shared" si="27"/>
        <v>1895390314</v>
      </c>
      <c r="M64" s="13">
        <f t="shared" si="27"/>
        <v>1895390314</v>
      </c>
      <c r="N64" s="13">
        <f t="shared" si="27"/>
        <v>1895390314</v>
      </c>
      <c r="O64" s="13">
        <f>+E64</f>
        <v>1895390314</v>
      </c>
      <c r="P64" s="13">
        <f>+H64</f>
        <v>1895390314</v>
      </c>
      <c r="Q64" s="13">
        <f>+K64</f>
        <v>1895390314</v>
      </c>
      <c r="R64" s="13">
        <f>+N64</f>
        <v>1895390314</v>
      </c>
    </row>
    <row r="65" spans="1:18">
      <c r="A65" s="15"/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>
      <c r="A66" s="12" t="s">
        <v>21</v>
      </c>
      <c r="B66" s="13"/>
      <c r="C66" s="14">
        <f>SUM(C67:C68)</f>
        <v>0</v>
      </c>
      <c r="D66" s="14">
        <f>SUM(D67:D68)</f>
        <v>0</v>
      </c>
      <c r="E66" s="14">
        <f>SUM(E67:E68)</f>
        <v>0</v>
      </c>
      <c r="F66" s="14">
        <f>SUM(F67:F68)</f>
        <v>0</v>
      </c>
      <c r="G66" s="14">
        <f>SUM(G67:G68)</f>
        <v>0</v>
      </c>
      <c r="H66" s="14">
        <f t="shared" ref="H66:N66" si="28">SUM(H67:H68)</f>
        <v>0</v>
      </c>
      <c r="I66" s="14">
        <f t="shared" si="28"/>
        <v>0</v>
      </c>
      <c r="J66" s="14">
        <f t="shared" si="28"/>
        <v>0</v>
      </c>
      <c r="K66" s="14">
        <f t="shared" si="28"/>
        <v>0</v>
      </c>
      <c r="L66" s="14">
        <f t="shared" si="28"/>
        <v>0</v>
      </c>
      <c r="M66" s="14">
        <f t="shared" si="28"/>
        <v>0</v>
      </c>
      <c r="N66" s="14">
        <f t="shared" si="28"/>
        <v>0</v>
      </c>
      <c r="O66" s="14">
        <f t="shared" si="2"/>
        <v>0</v>
      </c>
      <c r="P66" s="14">
        <f t="shared" si="3"/>
        <v>0</v>
      </c>
      <c r="Q66" s="14">
        <f t="shared" si="4"/>
        <v>0</v>
      </c>
      <c r="R66" s="14">
        <f t="shared" si="5"/>
        <v>0</v>
      </c>
    </row>
    <row r="67" spans="1:18">
      <c r="A67" s="15" t="s">
        <v>8</v>
      </c>
      <c r="B67" s="13"/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4">
        <f t="shared" si="2"/>
        <v>0</v>
      </c>
      <c r="P67" s="14">
        <f t="shared" si="3"/>
        <v>0</v>
      </c>
      <c r="Q67" s="14">
        <f t="shared" si="4"/>
        <v>0</v>
      </c>
      <c r="R67" s="14">
        <f t="shared" si="5"/>
        <v>0</v>
      </c>
    </row>
    <row r="68" spans="1:18">
      <c r="A68" s="15" t="s">
        <v>9</v>
      </c>
      <c r="B68" s="13"/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4">
        <f t="shared" si="2"/>
        <v>0</v>
      </c>
      <c r="P68" s="14">
        <f t="shared" si="3"/>
        <v>0</v>
      </c>
      <c r="Q68" s="14">
        <f t="shared" si="4"/>
        <v>0</v>
      </c>
      <c r="R68" s="14">
        <f t="shared" si="5"/>
        <v>0</v>
      </c>
    </row>
    <row r="69" spans="1:18">
      <c r="A69" s="15" t="s">
        <v>10</v>
      </c>
      <c r="B69" s="13">
        <v>2856.1600000000399</v>
      </c>
      <c r="C69" s="13">
        <f t="shared" ref="C69" si="29">+B69-C67</f>
        <v>2856.1600000000399</v>
      </c>
      <c r="D69" s="13">
        <f>+C69-D67</f>
        <v>2856.1600000000399</v>
      </c>
      <c r="E69" s="13">
        <f>+D69-E67</f>
        <v>2856.1600000000399</v>
      </c>
      <c r="F69" s="13">
        <f>+E69-F67</f>
        <v>2856.1600000000399</v>
      </c>
      <c r="G69" s="13">
        <f>+F69-G67</f>
        <v>2856.1600000000399</v>
      </c>
      <c r="H69" s="13">
        <f>+G69-H67</f>
        <v>2856.1600000000399</v>
      </c>
      <c r="I69" s="13">
        <f t="shared" ref="I69:N69" si="30">+H69-I67</f>
        <v>2856.1600000000399</v>
      </c>
      <c r="J69" s="13">
        <f t="shared" si="30"/>
        <v>2856.1600000000399</v>
      </c>
      <c r="K69" s="13">
        <f t="shared" si="30"/>
        <v>2856.1600000000399</v>
      </c>
      <c r="L69" s="13">
        <f t="shared" si="30"/>
        <v>2856.1600000000399</v>
      </c>
      <c r="M69" s="13">
        <f t="shared" si="30"/>
        <v>2856.1600000000399</v>
      </c>
      <c r="N69" s="13">
        <f t="shared" si="30"/>
        <v>2856.1600000000399</v>
      </c>
      <c r="O69" s="13">
        <f>+E69</f>
        <v>2856.1600000000399</v>
      </c>
      <c r="P69" s="13">
        <f>+H69</f>
        <v>2856.1600000000399</v>
      </c>
      <c r="Q69" s="13">
        <f>+K69</f>
        <v>2856.1600000000399</v>
      </c>
      <c r="R69" s="13">
        <f>+N69</f>
        <v>2856.1600000000399</v>
      </c>
    </row>
    <row r="70" spans="1:18">
      <c r="A70" s="15"/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>
      <c r="A71" s="12" t="s">
        <v>22</v>
      </c>
      <c r="B71" s="13"/>
      <c r="C71" s="14">
        <f>SUM(C72:C73)</f>
        <v>0</v>
      </c>
      <c r="D71" s="14">
        <f>SUM(D72:D73)</f>
        <v>0</v>
      </c>
      <c r="E71" s="14">
        <f>SUM(E72:E73)</f>
        <v>0</v>
      </c>
      <c r="F71" s="14">
        <f>SUM(F72:F73)</f>
        <v>0</v>
      </c>
      <c r="G71" s="14">
        <f t="shared" ref="G71:N71" si="31">SUM(G72:G73)</f>
        <v>0</v>
      </c>
      <c r="H71" s="14">
        <f t="shared" si="31"/>
        <v>0</v>
      </c>
      <c r="I71" s="14">
        <f t="shared" si="31"/>
        <v>0</v>
      </c>
      <c r="J71" s="14">
        <f t="shared" si="31"/>
        <v>0</v>
      </c>
      <c r="K71" s="14">
        <f t="shared" si="31"/>
        <v>0</v>
      </c>
      <c r="L71" s="14">
        <f t="shared" si="31"/>
        <v>0</v>
      </c>
      <c r="M71" s="14">
        <f t="shared" si="31"/>
        <v>0</v>
      </c>
      <c r="N71" s="14">
        <f t="shared" si="31"/>
        <v>0</v>
      </c>
      <c r="O71" s="14">
        <f t="shared" si="2"/>
        <v>0</v>
      </c>
      <c r="P71" s="14">
        <f t="shared" si="3"/>
        <v>0</v>
      </c>
      <c r="Q71" s="14">
        <f t="shared" si="4"/>
        <v>0</v>
      </c>
      <c r="R71" s="14">
        <f t="shared" si="5"/>
        <v>0</v>
      </c>
    </row>
    <row r="72" spans="1:18">
      <c r="A72" s="15" t="s">
        <v>8</v>
      </c>
      <c r="B72" s="13"/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4">
        <f t="shared" si="2"/>
        <v>0</v>
      </c>
      <c r="P72" s="14">
        <f t="shared" si="3"/>
        <v>0</v>
      </c>
      <c r="Q72" s="14">
        <f t="shared" si="4"/>
        <v>0</v>
      </c>
      <c r="R72" s="14">
        <f t="shared" si="5"/>
        <v>0</v>
      </c>
    </row>
    <row r="73" spans="1:18">
      <c r="A73" s="15" t="s">
        <v>9</v>
      </c>
      <c r="B73" s="13"/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4">
        <f t="shared" si="2"/>
        <v>0</v>
      </c>
      <c r="P73" s="14">
        <f t="shared" si="3"/>
        <v>0</v>
      </c>
      <c r="Q73" s="14">
        <f t="shared" si="4"/>
        <v>0</v>
      </c>
      <c r="R73" s="14">
        <f t="shared" si="5"/>
        <v>0</v>
      </c>
    </row>
    <row r="74" spans="1:18">
      <c r="A74" s="15" t="s">
        <v>10</v>
      </c>
      <c r="B74" s="13">
        <v>542.06999999999243</v>
      </c>
      <c r="C74" s="13">
        <v>542.06999999999243</v>
      </c>
      <c r="D74" s="13">
        <f>+C74-D72</f>
        <v>542.06999999999243</v>
      </c>
      <c r="E74" s="13">
        <f>+D74-E72</f>
        <v>542.06999999999243</v>
      </c>
      <c r="F74" s="13">
        <f>+E74-F72</f>
        <v>542.06999999999243</v>
      </c>
      <c r="G74" s="13">
        <f>+F74-G72</f>
        <v>542.06999999999243</v>
      </c>
      <c r="H74" s="13">
        <f>+G74-H72</f>
        <v>542.06999999999243</v>
      </c>
      <c r="I74" s="13">
        <f t="shared" ref="I74:N74" si="32">+H74-I72</f>
        <v>542.06999999999243</v>
      </c>
      <c r="J74" s="13">
        <f t="shared" si="32"/>
        <v>542.06999999999243</v>
      </c>
      <c r="K74" s="13">
        <f t="shared" si="32"/>
        <v>542.06999999999243</v>
      </c>
      <c r="L74" s="13">
        <f t="shared" si="32"/>
        <v>542.06999999999243</v>
      </c>
      <c r="M74" s="13">
        <f t="shared" si="32"/>
        <v>542.06999999999243</v>
      </c>
      <c r="N74" s="13">
        <f t="shared" si="32"/>
        <v>542.06999999999243</v>
      </c>
      <c r="O74" s="13">
        <f>+E74</f>
        <v>542.06999999999243</v>
      </c>
      <c r="P74" s="13">
        <f>+H74</f>
        <v>542.06999999999243</v>
      </c>
      <c r="Q74" s="13">
        <f>+K74</f>
        <v>542.06999999999243</v>
      </c>
      <c r="R74" s="13">
        <f>+N74</f>
        <v>542.06999999999243</v>
      </c>
    </row>
    <row r="75" spans="1:18">
      <c r="A75" s="15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18">
      <c r="A76" s="12" t="s">
        <v>23</v>
      </c>
      <c r="B76" s="13"/>
      <c r="C76" s="14">
        <f>SUM(C77:C78)</f>
        <v>0</v>
      </c>
      <c r="D76" s="14">
        <f>SUM(D77:D78)</f>
        <v>0</v>
      </c>
      <c r="E76" s="14">
        <f>SUM(E77:E78)</f>
        <v>0</v>
      </c>
      <c r="F76" s="14">
        <f>SUM(F77:F78)</f>
        <v>0</v>
      </c>
      <c r="G76" s="14">
        <f>SUM(G77:G78)</f>
        <v>0</v>
      </c>
      <c r="H76" s="14">
        <f t="shared" ref="H76:N76" si="33">SUM(H77:H78)</f>
        <v>0</v>
      </c>
      <c r="I76" s="14">
        <f t="shared" si="33"/>
        <v>0</v>
      </c>
      <c r="J76" s="14">
        <f t="shared" si="33"/>
        <v>0</v>
      </c>
      <c r="K76" s="14">
        <f t="shared" si="33"/>
        <v>0</v>
      </c>
      <c r="L76" s="14">
        <f t="shared" si="33"/>
        <v>0</v>
      </c>
      <c r="M76" s="14">
        <f t="shared" si="33"/>
        <v>0</v>
      </c>
      <c r="N76" s="14">
        <f t="shared" si="33"/>
        <v>0</v>
      </c>
      <c r="O76" s="14">
        <f t="shared" si="2"/>
        <v>0</v>
      </c>
      <c r="P76" s="14">
        <f t="shared" si="3"/>
        <v>0</v>
      </c>
      <c r="Q76" s="14">
        <f t="shared" si="4"/>
        <v>0</v>
      </c>
      <c r="R76" s="14">
        <f t="shared" si="5"/>
        <v>0</v>
      </c>
    </row>
    <row r="77" spans="1:18">
      <c r="A77" s="15" t="s">
        <v>8</v>
      </c>
      <c r="B77" s="13"/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4">
        <f t="shared" si="2"/>
        <v>0</v>
      </c>
      <c r="P77" s="14">
        <f t="shared" si="3"/>
        <v>0</v>
      </c>
      <c r="Q77" s="14">
        <f t="shared" si="4"/>
        <v>0</v>
      </c>
      <c r="R77" s="14">
        <f t="shared" si="5"/>
        <v>0</v>
      </c>
    </row>
    <row r="78" spans="1:18">
      <c r="A78" s="15" t="s">
        <v>9</v>
      </c>
      <c r="B78" s="13"/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4">
        <f t="shared" si="2"/>
        <v>0</v>
      </c>
      <c r="P78" s="14">
        <f t="shared" si="3"/>
        <v>0</v>
      </c>
      <c r="Q78" s="14">
        <f t="shared" si="4"/>
        <v>0</v>
      </c>
      <c r="R78" s="14">
        <f t="shared" si="5"/>
        <v>0</v>
      </c>
    </row>
    <row r="79" spans="1:18">
      <c r="A79" s="15" t="s">
        <v>10</v>
      </c>
      <c r="B79" s="13">
        <v>1210.4799999999523</v>
      </c>
      <c r="C79" s="13">
        <v>1210.4799999999523</v>
      </c>
      <c r="D79" s="13">
        <f>+C79-D77</f>
        <v>1210.4799999999523</v>
      </c>
      <c r="E79" s="13">
        <f>+D79-E77</f>
        <v>1210.4799999999523</v>
      </c>
      <c r="F79" s="13">
        <f>+E79-F77</f>
        <v>1210.4799999999523</v>
      </c>
      <c r="G79" s="13">
        <f>+F79-G77</f>
        <v>1210.4799999999523</v>
      </c>
      <c r="H79" s="13">
        <f>+G79-H77</f>
        <v>1210.4799999999523</v>
      </c>
      <c r="I79" s="13">
        <f t="shared" ref="I79:N79" si="34">+H79-I77</f>
        <v>1210.4799999999523</v>
      </c>
      <c r="J79" s="13">
        <f t="shared" si="34"/>
        <v>1210.4799999999523</v>
      </c>
      <c r="K79" s="13">
        <f t="shared" si="34"/>
        <v>1210.4799999999523</v>
      </c>
      <c r="L79" s="13">
        <f t="shared" si="34"/>
        <v>1210.4799999999523</v>
      </c>
      <c r="M79" s="13">
        <f t="shared" si="34"/>
        <v>1210.4799999999523</v>
      </c>
      <c r="N79" s="13">
        <f t="shared" si="34"/>
        <v>1210.4799999999523</v>
      </c>
      <c r="O79" s="13">
        <f>+E79</f>
        <v>1210.4799999999523</v>
      </c>
      <c r="P79" s="13">
        <f>+H79</f>
        <v>1210.4799999999523</v>
      </c>
      <c r="Q79" s="13">
        <f>+K79</f>
        <v>1210.4799999999523</v>
      </c>
      <c r="R79" s="13">
        <f>+N79</f>
        <v>1210.4799999999523</v>
      </c>
    </row>
    <row r="80" spans="1:18">
      <c r="A80" s="15"/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>
      <c r="A81" s="12" t="s">
        <v>24</v>
      </c>
      <c r="B81" s="13"/>
      <c r="C81" s="14">
        <f>SUM(C82:C83)</f>
        <v>0</v>
      </c>
      <c r="D81" s="14">
        <f t="shared" ref="D81:Q81" si="35">SUM(D82:D83)</f>
        <v>0</v>
      </c>
      <c r="E81" s="14">
        <f t="shared" si="35"/>
        <v>0</v>
      </c>
      <c r="F81" s="14">
        <f t="shared" si="35"/>
        <v>0</v>
      </c>
      <c r="G81" s="14">
        <f t="shared" si="35"/>
        <v>0</v>
      </c>
      <c r="H81" s="14">
        <f t="shared" si="35"/>
        <v>0</v>
      </c>
      <c r="I81" s="14">
        <f t="shared" si="35"/>
        <v>0</v>
      </c>
      <c r="J81" s="14">
        <f t="shared" si="35"/>
        <v>0</v>
      </c>
      <c r="K81" s="14">
        <f t="shared" si="35"/>
        <v>0</v>
      </c>
      <c r="L81" s="14">
        <f t="shared" si="35"/>
        <v>0</v>
      </c>
      <c r="M81" s="14">
        <f t="shared" si="35"/>
        <v>0</v>
      </c>
      <c r="N81" s="14">
        <f t="shared" si="35"/>
        <v>0</v>
      </c>
      <c r="O81" s="14">
        <f t="shared" si="35"/>
        <v>0</v>
      </c>
      <c r="P81" s="14">
        <f t="shared" si="35"/>
        <v>0</v>
      </c>
      <c r="Q81" s="14">
        <f t="shared" si="35"/>
        <v>0</v>
      </c>
      <c r="R81" s="14">
        <f t="shared" si="5"/>
        <v>0</v>
      </c>
    </row>
    <row r="82" spans="1:18">
      <c r="A82" s="15" t="s">
        <v>8</v>
      </c>
      <c r="B82" s="13"/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4">
        <f t="shared" si="2"/>
        <v>0</v>
      </c>
      <c r="P82" s="14">
        <f t="shared" si="3"/>
        <v>0</v>
      </c>
      <c r="Q82" s="14">
        <f t="shared" si="4"/>
        <v>0</v>
      </c>
      <c r="R82" s="14">
        <f>SUM(C82:N82)</f>
        <v>0</v>
      </c>
    </row>
    <row r="83" spans="1:18">
      <c r="A83" s="15" t="s">
        <v>9</v>
      </c>
      <c r="B83" s="13"/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4">
        <f t="shared" si="2"/>
        <v>0</v>
      </c>
      <c r="P83" s="14">
        <f t="shared" si="3"/>
        <v>0</v>
      </c>
      <c r="Q83" s="14">
        <f t="shared" si="4"/>
        <v>0</v>
      </c>
      <c r="R83" s="14">
        <f t="shared" si="5"/>
        <v>0</v>
      </c>
    </row>
    <row r="84" spans="1:18">
      <c r="A84" s="15" t="s">
        <v>10</v>
      </c>
      <c r="B84" s="13">
        <v>12780.910000000003</v>
      </c>
      <c r="C84" s="13">
        <v>12780.910000000003</v>
      </c>
      <c r="D84" s="13">
        <v>12780.910000000003</v>
      </c>
      <c r="E84" s="13">
        <v>12780.91</v>
      </c>
      <c r="F84" s="13">
        <v>12780.91</v>
      </c>
      <c r="G84" s="13">
        <v>12780.91</v>
      </c>
      <c r="H84" s="13">
        <v>12780.91</v>
      </c>
      <c r="I84" s="13">
        <v>12780.91</v>
      </c>
      <c r="J84" s="13">
        <v>12780.91</v>
      </c>
      <c r="K84" s="13">
        <v>12780.91</v>
      </c>
      <c r="L84" s="13">
        <v>12780.91</v>
      </c>
      <c r="M84" s="13">
        <v>12780.91</v>
      </c>
      <c r="N84" s="13">
        <v>12780.91</v>
      </c>
      <c r="O84" s="13">
        <v>12780.910000000003</v>
      </c>
      <c r="P84" s="13">
        <v>12780.910000000003</v>
      </c>
      <c r="Q84" s="13">
        <f>+K84</f>
        <v>12780.91</v>
      </c>
      <c r="R84" s="13">
        <f>+N84</f>
        <v>12780.91</v>
      </c>
    </row>
    <row r="85" spans="1:18">
      <c r="A85" s="15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1:18">
      <c r="A86" s="12" t="s">
        <v>25</v>
      </c>
      <c r="B86" s="13"/>
      <c r="C86" s="14">
        <v>90202739.719999999</v>
      </c>
      <c r="D86" s="14">
        <v>86126712.319999993</v>
      </c>
      <c r="E86" s="14">
        <f>+E87+E88</f>
        <v>78726027.400000006</v>
      </c>
      <c r="F86" s="14">
        <f>+F87+F88</f>
        <v>73974657.539999992</v>
      </c>
      <c r="G86" s="14">
        <f>+G87+G88</f>
        <v>71846832.200000003</v>
      </c>
      <c r="H86" s="14">
        <v>87094178.079999998</v>
      </c>
      <c r="I86" s="14">
        <v>89035958.900000006</v>
      </c>
      <c r="J86" s="14">
        <v>89364383.560000002</v>
      </c>
      <c r="K86" s="14">
        <v>88332191.780000001</v>
      </c>
      <c r="L86" s="14">
        <v>91676369.859999999</v>
      </c>
      <c r="M86" s="14">
        <v>88732876.719999999</v>
      </c>
      <c r="N86" s="14">
        <v>87008904.099999994</v>
      </c>
      <c r="O86" s="14">
        <f t="shared" ref="O86:O93" si="36">SUM(C86:E86)</f>
        <v>255055479.44</v>
      </c>
      <c r="P86" s="14">
        <f t="shared" ref="P86:P93" si="37">SUM(C86:H86)</f>
        <v>487971147.25999999</v>
      </c>
      <c r="Q86" s="14">
        <f t="shared" ref="Q86:Q93" si="38">SUM(C86:K86)</f>
        <v>754703681.5</v>
      </c>
      <c r="R86" s="14">
        <f t="shared" ref="R86:R93" si="39">SUM(C86:N86)</f>
        <v>1022121832.1800001</v>
      </c>
    </row>
    <row r="87" spans="1:18">
      <c r="A87" s="15" t="s">
        <v>8</v>
      </c>
      <c r="B87" s="13"/>
      <c r="C87" s="14">
        <v>50000000</v>
      </c>
      <c r="D87" s="14">
        <v>50000000</v>
      </c>
      <c r="E87" s="14">
        <v>50000000</v>
      </c>
      <c r="F87" s="14">
        <v>50000000</v>
      </c>
      <c r="G87" s="14">
        <v>50000000</v>
      </c>
      <c r="H87" s="14">
        <v>50000000</v>
      </c>
      <c r="I87" s="14">
        <v>50000000</v>
      </c>
      <c r="J87" s="14">
        <v>50000000</v>
      </c>
      <c r="K87" s="14">
        <v>50000000</v>
      </c>
      <c r="L87" s="14">
        <v>50000000</v>
      </c>
      <c r="M87" s="14">
        <v>50000000</v>
      </c>
      <c r="N87" s="14">
        <v>50000000</v>
      </c>
      <c r="O87" s="14">
        <f t="shared" si="36"/>
        <v>150000000</v>
      </c>
      <c r="P87" s="14">
        <f t="shared" si="37"/>
        <v>300000000</v>
      </c>
      <c r="Q87" s="14">
        <f t="shared" si="38"/>
        <v>450000000</v>
      </c>
      <c r="R87" s="14">
        <f t="shared" si="39"/>
        <v>600000000</v>
      </c>
    </row>
    <row r="88" spans="1:18">
      <c r="A88" s="15" t="s">
        <v>9</v>
      </c>
      <c r="B88" s="13"/>
      <c r="C88" s="14">
        <v>31708818.5</v>
      </c>
      <c r="D88" s="14">
        <v>29589041.100000001</v>
      </c>
      <c r="E88" s="14">
        <v>28726027.399999999</v>
      </c>
      <c r="F88" s="14">
        <v>23974657.539999999</v>
      </c>
      <c r="G88" s="14">
        <v>21846832.199999999</v>
      </c>
      <c r="H88" s="14">
        <v>23671232.879999999</v>
      </c>
      <c r="I88" s="14">
        <v>20330479.460000001</v>
      </c>
      <c r="J88" s="14">
        <v>15254794.52</v>
      </c>
      <c r="K88" s="14">
        <v>14278253.42</v>
      </c>
      <c r="L88" s="14">
        <v>10235616.439999999</v>
      </c>
      <c r="M88" s="14">
        <v>5005479.4600000009</v>
      </c>
      <c r="N88" s="14">
        <f t="shared" ref="N88" si="40">+N86-N87</f>
        <v>37008904.099999994</v>
      </c>
      <c r="O88" s="14">
        <f t="shared" si="36"/>
        <v>90023887</v>
      </c>
      <c r="P88" s="14">
        <f t="shared" si="37"/>
        <v>159516609.61999997</v>
      </c>
      <c r="Q88" s="14">
        <f t="shared" si="38"/>
        <v>209380137.01999998</v>
      </c>
      <c r="R88" s="14">
        <f t="shared" si="39"/>
        <v>261630137.01999998</v>
      </c>
    </row>
    <row r="89" spans="1:18">
      <c r="A89" s="15" t="s">
        <v>10</v>
      </c>
      <c r="B89" s="13">
        <v>550000000</v>
      </c>
      <c r="C89" s="13">
        <f>+B89-C87</f>
        <v>500000000</v>
      </c>
      <c r="D89" s="13">
        <f t="shared" ref="D89:M89" si="41">+C89-D87</f>
        <v>450000000</v>
      </c>
      <c r="E89" s="13">
        <f t="shared" si="41"/>
        <v>400000000</v>
      </c>
      <c r="F89" s="13">
        <f t="shared" si="41"/>
        <v>350000000</v>
      </c>
      <c r="G89" s="13">
        <f t="shared" si="41"/>
        <v>300000000</v>
      </c>
      <c r="H89" s="13">
        <f t="shared" si="41"/>
        <v>250000000</v>
      </c>
      <c r="I89" s="13">
        <f t="shared" si="41"/>
        <v>200000000</v>
      </c>
      <c r="J89" s="13">
        <f t="shared" si="41"/>
        <v>150000000</v>
      </c>
      <c r="K89" s="13">
        <f t="shared" si="41"/>
        <v>100000000</v>
      </c>
      <c r="L89" s="13">
        <f t="shared" si="41"/>
        <v>50000000</v>
      </c>
      <c r="M89" s="13">
        <f t="shared" si="41"/>
        <v>0</v>
      </c>
      <c r="N89" s="13">
        <v>0</v>
      </c>
      <c r="O89" s="13">
        <f>+E89</f>
        <v>400000000</v>
      </c>
      <c r="P89" s="13">
        <f>+H89</f>
        <v>250000000</v>
      </c>
      <c r="Q89" s="13">
        <f>+K89</f>
        <v>100000000</v>
      </c>
      <c r="R89" s="13">
        <f>+N89</f>
        <v>0</v>
      </c>
    </row>
    <row r="90" spans="1:18">
      <c r="A90" s="15"/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18" ht="13.5" thickBot="1">
      <c r="A91" s="18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1:18" ht="13.5" thickBot="1">
      <c r="A92" s="21" t="s">
        <v>26</v>
      </c>
      <c r="B92" s="22">
        <f>+B12+B17+B22+B32+B37+B42+B52+B57+B67+B72+B77+B82+B87+B62</f>
        <v>0</v>
      </c>
      <c r="C92" s="22">
        <f t="shared" ref="C92:N94" si="42">+C12+C17+C22+C32+C37+C42+C52+C57+C67+C72+C77+C82+C87+C62</f>
        <v>1325973662.0794563</v>
      </c>
      <c r="D92" s="22">
        <f t="shared" si="42"/>
        <v>621906658.04906535</v>
      </c>
      <c r="E92" s="22">
        <f t="shared" si="42"/>
        <v>621335970.76999998</v>
      </c>
      <c r="F92" s="22">
        <f t="shared" si="42"/>
        <v>650009852.82999992</v>
      </c>
      <c r="G92" s="22">
        <f t="shared" si="42"/>
        <v>690762664.46000004</v>
      </c>
      <c r="H92" s="22">
        <f t="shared" si="42"/>
        <v>731288925.52999997</v>
      </c>
      <c r="I92" s="22">
        <f t="shared" si="42"/>
        <v>769750859.66999996</v>
      </c>
      <c r="J92" s="22">
        <f t="shared" si="42"/>
        <v>181795250.25999999</v>
      </c>
      <c r="K92" s="22">
        <f t="shared" si="42"/>
        <v>181809422.71000001</v>
      </c>
      <c r="L92" s="22">
        <f t="shared" si="42"/>
        <v>181823783.15000001</v>
      </c>
      <c r="M92" s="22">
        <f t="shared" si="42"/>
        <v>115502302.00999999</v>
      </c>
      <c r="N92" s="22">
        <f t="shared" si="42"/>
        <v>115517042.86</v>
      </c>
      <c r="O92" s="22">
        <f t="shared" si="36"/>
        <v>2569216290.8985214</v>
      </c>
      <c r="P92" s="22">
        <f t="shared" si="37"/>
        <v>4641277733.7185211</v>
      </c>
      <c r="Q92" s="22">
        <f t="shared" si="38"/>
        <v>5774633266.3585215</v>
      </c>
      <c r="R92" s="22">
        <f t="shared" si="39"/>
        <v>6187476394.378521</v>
      </c>
    </row>
    <row r="93" spans="1:18" ht="13.5" thickBot="1">
      <c r="A93" s="21" t="s">
        <v>27</v>
      </c>
      <c r="B93" s="22">
        <f>+B13+B18+B23+B33+B38+B43+B53+B58+B68+B73+B78+B83+B88+B63</f>
        <v>0</v>
      </c>
      <c r="C93" s="22">
        <f t="shared" si="42"/>
        <v>129681415.1394529</v>
      </c>
      <c r="D93" s="22">
        <f t="shared" si="42"/>
        <v>78042537.289442897</v>
      </c>
      <c r="E93" s="22">
        <f t="shared" si="42"/>
        <v>382980742.54000002</v>
      </c>
      <c r="F93" s="22">
        <f t="shared" si="42"/>
        <v>55667912.780000001</v>
      </c>
      <c r="G93" s="22">
        <f t="shared" si="42"/>
        <v>57345972.900000006</v>
      </c>
      <c r="H93" s="22">
        <f t="shared" si="42"/>
        <v>419945116.30000001</v>
      </c>
      <c r="I93" s="22">
        <f t="shared" si="42"/>
        <v>50135897.07</v>
      </c>
      <c r="J93" s="22">
        <f t="shared" si="42"/>
        <v>42918028.539999999</v>
      </c>
      <c r="K93" s="22">
        <f t="shared" si="42"/>
        <v>489336020.76999998</v>
      </c>
      <c r="L93" s="22">
        <f t="shared" si="42"/>
        <v>35114751.5</v>
      </c>
      <c r="M93" s="22">
        <f t="shared" si="42"/>
        <v>26693456.360000003</v>
      </c>
      <c r="N93" s="22">
        <f t="shared" si="42"/>
        <v>618630191.03999996</v>
      </c>
      <c r="O93" s="22">
        <f t="shared" si="36"/>
        <v>590704694.96889579</v>
      </c>
      <c r="P93" s="22">
        <f t="shared" si="37"/>
        <v>1123663696.9488957</v>
      </c>
      <c r="Q93" s="22">
        <f t="shared" si="38"/>
        <v>1706053643.3288956</v>
      </c>
      <c r="R93" s="22">
        <f t="shared" si="39"/>
        <v>2386492042.2288952</v>
      </c>
    </row>
    <row r="94" spans="1:18" ht="13.5" thickBot="1">
      <c r="A94" s="21" t="s">
        <v>28</v>
      </c>
      <c r="B94" s="22">
        <f>+B14+B19+B24+B34+B39+B44+B54+B59+B69+B74+B79+B84+B89+B64</f>
        <v>12305187505.78105</v>
      </c>
      <c r="C94" s="22">
        <f t="shared" si="42"/>
        <v>11835072894.378286</v>
      </c>
      <c r="D94" s="22">
        <f t="shared" si="42"/>
        <v>11531790608.225178</v>
      </c>
      <c r="E94" s="22">
        <f t="shared" si="42"/>
        <v>11285005041.118279</v>
      </c>
      <c r="F94" s="22">
        <f>+F14+F19+F24+F34+F39+F44+F54+F59+F69+F74+F79+F84+F89+F64</f>
        <v>11011028220.927521</v>
      </c>
      <c r="G94" s="22">
        <f>+G14+G19+G24+G34+G39+G44+G54+G59+G69+G74+G79+G84+G89+G64</f>
        <v>10749494249.680317</v>
      </c>
      <c r="H94" s="22">
        <f>+H14+H19+H24+H34+H39+H44+H54+H59+H69+H74+H79+H84+H89+H64</f>
        <v>10419394586.292747</v>
      </c>
      <c r="I94" s="22">
        <f t="shared" si="42"/>
        <v>9995354615.1595745</v>
      </c>
      <c r="J94" s="22">
        <f t="shared" si="42"/>
        <v>9950214046.6948471</v>
      </c>
      <c r="K94" s="22">
        <f t="shared" si="42"/>
        <v>10163957761.452452</v>
      </c>
      <c r="L94" s="22">
        <f t="shared" si="42"/>
        <v>10582624229.432154</v>
      </c>
      <c r="M94" s="22">
        <f t="shared" si="42"/>
        <v>10945542466.860956</v>
      </c>
      <c r="N94" s="22">
        <f>+N14+N19+N24+N34+N39+N44+N54+N59+N69+N74+N79+N84+N89+N64</f>
        <v>11426829644.771122</v>
      </c>
      <c r="O94" s="22">
        <f>+E94</f>
        <v>11285005041.118279</v>
      </c>
      <c r="P94" s="22">
        <f>+H94</f>
        <v>10419394586.292747</v>
      </c>
      <c r="Q94" s="22">
        <f>+K94</f>
        <v>10163957761.452452</v>
      </c>
      <c r="R94" s="22">
        <f>+N94</f>
        <v>11426829644.771122</v>
      </c>
    </row>
  </sheetData>
  <mergeCells count="1">
    <mergeCell ref="A7:D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CEEA-5AF6-47E4-9EB7-62C554294611}">
  <dimension ref="A5:P319"/>
  <sheetViews>
    <sheetView topLeftCell="A10" workbookViewId="0">
      <selection activeCell="N31" sqref="N31"/>
    </sheetView>
  </sheetViews>
  <sheetFormatPr baseColWidth="10" defaultRowHeight="11.25"/>
  <cols>
    <col min="1" max="1" width="12" style="33" customWidth="1"/>
    <col min="2" max="2" width="11.42578125" style="33"/>
    <col min="3" max="3" width="6.140625" style="33" customWidth="1"/>
    <col min="4" max="4" width="7.42578125" style="33" customWidth="1"/>
    <col min="5" max="5" width="24.7109375" style="33" customWidth="1"/>
    <col min="6" max="7" width="12.5703125" style="33" customWidth="1"/>
    <col min="8" max="8" width="18" style="111" customWidth="1"/>
    <col min="9" max="9" width="15.7109375" style="111" customWidth="1"/>
    <col min="10" max="10" width="19" style="32" customWidth="1"/>
    <col min="11" max="11" width="16.7109375" style="32" customWidth="1"/>
    <col min="12" max="12" width="15.5703125" style="32" customWidth="1"/>
    <col min="13" max="13" width="19" style="32" customWidth="1"/>
    <col min="14" max="14" width="16.7109375" style="32" customWidth="1"/>
    <col min="15" max="15" width="15.85546875" style="32" customWidth="1"/>
    <col min="16" max="16" width="14.7109375" style="33" bestFit="1" customWidth="1"/>
    <col min="17" max="256" width="11.42578125" style="33"/>
    <col min="257" max="257" width="12" style="33" customWidth="1"/>
    <col min="258" max="258" width="11.42578125" style="33"/>
    <col min="259" max="259" width="6.140625" style="33" customWidth="1"/>
    <col min="260" max="260" width="7.42578125" style="33" customWidth="1"/>
    <col min="261" max="261" width="24.7109375" style="33" customWidth="1"/>
    <col min="262" max="263" width="12.5703125" style="33" customWidth="1"/>
    <col min="264" max="264" width="18" style="33" customWidth="1"/>
    <col min="265" max="265" width="15.7109375" style="33" customWidth="1"/>
    <col min="266" max="266" width="19" style="33" customWidth="1"/>
    <col min="267" max="267" width="16.7109375" style="33" customWidth="1"/>
    <col min="268" max="268" width="15.5703125" style="33" customWidth="1"/>
    <col min="269" max="269" width="19" style="33" customWidth="1"/>
    <col min="270" max="270" width="16.7109375" style="33" customWidth="1"/>
    <col min="271" max="271" width="15.85546875" style="33" customWidth="1"/>
    <col min="272" max="272" width="14.7109375" style="33" bestFit="1" customWidth="1"/>
    <col min="273" max="512" width="11.42578125" style="33"/>
    <col min="513" max="513" width="12" style="33" customWidth="1"/>
    <col min="514" max="514" width="11.42578125" style="33"/>
    <col min="515" max="515" width="6.140625" style="33" customWidth="1"/>
    <col min="516" max="516" width="7.42578125" style="33" customWidth="1"/>
    <col min="517" max="517" width="24.7109375" style="33" customWidth="1"/>
    <col min="518" max="519" width="12.5703125" style="33" customWidth="1"/>
    <col min="520" max="520" width="18" style="33" customWidth="1"/>
    <col min="521" max="521" width="15.7109375" style="33" customWidth="1"/>
    <col min="522" max="522" width="19" style="33" customWidth="1"/>
    <col min="523" max="523" width="16.7109375" style="33" customWidth="1"/>
    <col min="524" max="524" width="15.5703125" style="33" customWidth="1"/>
    <col min="525" max="525" width="19" style="33" customWidth="1"/>
    <col min="526" max="526" width="16.7109375" style="33" customWidth="1"/>
    <col min="527" max="527" width="15.85546875" style="33" customWidth="1"/>
    <col min="528" max="528" width="14.7109375" style="33" bestFit="1" customWidth="1"/>
    <col min="529" max="768" width="11.42578125" style="33"/>
    <col min="769" max="769" width="12" style="33" customWidth="1"/>
    <col min="770" max="770" width="11.42578125" style="33"/>
    <col min="771" max="771" width="6.140625" style="33" customWidth="1"/>
    <col min="772" max="772" width="7.42578125" style="33" customWidth="1"/>
    <col min="773" max="773" width="24.7109375" style="33" customWidth="1"/>
    <col min="774" max="775" width="12.5703125" style="33" customWidth="1"/>
    <col min="776" max="776" width="18" style="33" customWidth="1"/>
    <col min="777" max="777" width="15.7109375" style="33" customWidth="1"/>
    <col min="778" max="778" width="19" style="33" customWidth="1"/>
    <col min="779" max="779" width="16.7109375" style="33" customWidth="1"/>
    <col min="780" max="780" width="15.5703125" style="33" customWidth="1"/>
    <col min="781" max="781" width="19" style="33" customWidth="1"/>
    <col min="782" max="782" width="16.7109375" style="33" customWidth="1"/>
    <col min="783" max="783" width="15.85546875" style="33" customWidth="1"/>
    <col min="784" max="784" width="14.7109375" style="33" bestFit="1" customWidth="1"/>
    <col min="785" max="1024" width="11.42578125" style="33"/>
    <col min="1025" max="1025" width="12" style="33" customWidth="1"/>
    <col min="1026" max="1026" width="11.42578125" style="33"/>
    <col min="1027" max="1027" width="6.140625" style="33" customWidth="1"/>
    <col min="1028" max="1028" width="7.42578125" style="33" customWidth="1"/>
    <col min="1029" max="1029" width="24.7109375" style="33" customWidth="1"/>
    <col min="1030" max="1031" width="12.5703125" style="33" customWidth="1"/>
    <col min="1032" max="1032" width="18" style="33" customWidth="1"/>
    <col min="1033" max="1033" width="15.7109375" style="33" customWidth="1"/>
    <col min="1034" max="1034" width="19" style="33" customWidth="1"/>
    <col min="1035" max="1035" width="16.7109375" style="33" customWidth="1"/>
    <col min="1036" max="1036" width="15.5703125" style="33" customWidth="1"/>
    <col min="1037" max="1037" width="19" style="33" customWidth="1"/>
    <col min="1038" max="1038" width="16.7109375" style="33" customWidth="1"/>
    <col min="1039" max="1039" width="15.85546875" style="33" customWidth="1"/>
    <col min="1040" max="1040" width="14.7109375" style="33" bestFit="1" customWidth="1"/>
    <col min="1041" max="1280" width="11.42578125" style="33"/>
    <col min="1281" max="1281" width="12" style="33" customWidth="1"/>
    <col min="1282" max="1282" width="11.42578125" style="33"/>
    <col min="1283" max="1283" width="6.140625" style="33" customWidth="1"/>
    <col min="1284" max="1284" width="7.42578125" style="33" customWidth="1"/>
    <col min="1285" max="1285" width="24.7109375" style="33" customWidth="1"/>
    <col min="1286" max="1287" width="12.5703125" style="33" customWidth="1"/>
    <col min="1288" max="1288" width="18" style="33" customWidth="1"/>
    <col min="1289" max="1289" width="15.7109375" style="33" customWidth="1"/>
    <col min="1290" max="1290" width="19" style="33" customWidth="1"/>
    <col min="1291" max="1291" width="16.7109375" style="33" customWidth="1"/>
    <col min="1292" max="1292" width="15.5703125" style="33" customWidth="1"/>
    <col min="1293" max="1293" width="19" style="33" customWidth="1"/>
    <col min="1294" max="1294" width="16.7109375" style="33" customWidth="1"/>
    <col min="1295" max="1295" width="15.85546875" style="33" customWidth="1"/>
    <col min="1296" max="1296" width="14.7109375" style="33" bestFit="1" customWidth="1"/>
    <col min="1297" max="1536" width="11.42578125" style="33"/>
    <col min="1537" max="1537" width="12" style="33" customWidth="1"/>
    <col min="1538" max="1538" width="11.42578125" style="33"/>
    <col min="1539" max="1539" width="6.140625" style="33" customWidth="1"/>
    <col min="1540" max="1540" width="7.42578125" style="33" customWidth="1"/>
    <col min="1541" max="1541" width="24.7109375" style="33" customWidth="1"/>
    <col min="1542" max="1543" width="12.5703125" style="33" customWidth="1"/>
    <col min="1544" max="1544" width="18" style="33" customWidth="1"/>
    <col min="1545" max="1545" width="15.7109375" style="33" customWidth="1"/>
    <col min="1546" max="1546" width="19" style="33" customWidth="1"/>
    <col min="1547" max="1547" width="16.7109375" style="33" customWidth="1"/>
    <col min="1548" max="1548" width="15.5703125" style="33" customWidth="1"/>
    <col min="1549" max="1549" width="19" style="33" customWidth="1"/>
    <col min="1550" max="1550" width="16.7109375" style="33" customWidth="1"/>
    <col min="1551" max="1551" width="15.85546875" style="33" customWidth="1"/>
    <col min="1552" max="1552" width="14.7109375" style="33" bestFit="1" customWidth="1"/>
    <col min="1553" max="1792" width="11.42578125" style="33"/>
    <col min="1793" max="1793" width="12" style="33" customWidth="1"/>
    <col min="1794" max="1794" width="11.42578125" style="33"/>
    <col min="1795" max="1795" width="6.140625" style="33" customWidth="1"/>
    <col min="1796" max="1796" width="7.42578125" style="33" customWidth="1"/>
    <col min="1797" max="1797" width="24.7109375" style="33" customWidth="1"/>
    <col min="1798" max="1799" width="12.5703125" style="33" customWidth="1"/>
    <col min="1800" max="1800" width="18" style="33" customWidth="1"/>
    <col min="1801" max="1801" width="15.7109375" style="33" customWidth="1"/>
    <col min="1802" max="1802" width="19" style="33" customWidth="1"/>
    <col min="1803" max="1803" width="16.7109375" style="33" customWidth="1"/>
    <col min="1804" max="1804" width="15.5703125" style="33" customWidth="1"/>
    <col min="1805" max="1805" width="19" style="33" customWidth="1"/>
    <col min="1806" max="1806" width="16.7109375" style="33" customWidth="1"/>
    <col min="1807" max="1807" width="15.85546875" style="33" customWidth="1"/>
    <col min="1808" max="1808" width="14.7109375" style="33" bestFit="1" customWidth="1"/>
    <col min="1809" max="2048" width="11.42578125" style="33"/>
    <col min="2049" max="2049" width="12" style="33" customWidth="1"/>
    <col min="2050" max="2050" width="11.42578125" style="33"/>
    <col min="2051" max="2051" width="6.140625" style="33" customWidth="1"/>
    <col min="2052" max="2052" width="7.42578125" style="33" customWidth="1"/>
    <col min="2053" max="2053" width="24.7109375" style="33" customWidth="1"/>
    <col min="2054" max="2055" width="12.5703125" style="33" customWidth="1"/>
    <col min="2056" max="2056" width="18" style="33" customWidth="1"/>
    <col min="2057" max="2057" width="15.7109375" style="33" customWidth="1"/>
    <col min="2058" max="2058" width="19" style="33" customWidth="1"/>
    <col min="2059" max="2059" width="16.7109375" style="33" customWidth="1"/>
    <col min="2060" max="2060" width="15.5703125" style="33" customWidth="1"/>
    <col min="2061" max="2061" width="19" style="33" customWidth="1"/>
    <col min="2062" max="2062" width="16.7109375" style="33" customWidth="1"/>
    <col min="2063" max="2063" width="15.85546875" style="33" customWidth="1"/>
    <col min="2064" max="2064" width="14.7109375" style="33" bestFit="1" customWidth="1"/>
    <col min="2065" max="2304" width="11.42578125" style="33"/>
    <col min="2305" max="2305" width="12" style="33" customWidth="1"/>
    <col min="2306" max="2306" width="11.42578125" style="33"/>
    <col min="2307" max="2307" width="6.140625" style="33" customWidth="1"/>
    <col min="2308" max="2308" width="7.42578125" style="33" customWidth="1"/>
    <col min="2309" max="2309" width="24.7109375" style="33" customWidth="1"/>
    <col min="2310" max="2311" width="12.5703125" style="33" customWidth="1"/>
    <col min="2312" max="2312" width="18" style="33" customWidth="1"/>
    <col min="2313" max="2313" width="15.7109375" style="33" customWidth="1"/>
    <col min="2314" max="2314" width="19" style="33" customWidth="1"/>
    <col min="2315" max="2315" width="16.7109375" style="33" customWidth="1"/>
    <col min="2316" max="2316" width="15.5703125" style="33" customWidth="1"/>
    <col min="2317" max="2317" width="19" style="33" customWidth="1"/>
    <col min="2318" max="2318" width="16.7109375" style="33" customWidth="1"/>
    <col min="2319" max="2319" width="15.85546875" style="33" customWidth="1"/>
    <col min="2320" max="2320" width="14.7109375" style="33" bestFit="1" customWidth="1"/>
    <col min="2321" max="2560" width="11.42578125" style="33"/>
    <col min="2561" max="2561" width="12" style="33" customWidth="1"/>
    <col min="2562" max="2562" width="11.42578125" style="33"/>
    <col min="2563" max="2563" width="6.140625" style="33" customWidth="1"/>
    <col min="2564" max="2564" width="7.42578125" style="33" customWidth="1"/>
    <col min="2565" max="2565" width="24.7109375" style="33" customWidth="1"/>
    <col min="2566" max="2567" width="12.5703125" style="33" customWidth="1"/>
    <col min="2568" max="2568" width="18" style="33" customWidth="1"/>
    <col min="2569" max="2569" width="15.7109375" style="33" customWidth="1"/>
    <col min="2570" max="2570" width="19" style="33" customWidth="1"/>
    <col min="2571" max="2571" width="16.7109375" style="33" customWidth="1"/>
    <col min="2572" max="2572" width="15.5703125" style="33" customWidth="1"/>
    <col min="2573" max="2573" width="19" style="33" customWidth="1"/>
    <col min="2574" max="2574" width="16.7109375" style="33" customWidth="1"/>
    <col min="2575" max="2575" width="15.85546875" style="33" customWidth="1"/>
    <col min="2576" max="2576" width="14.7109375" style="33" bestFit="1" customWidth="1"/>
    <col min="2577" max="2816" width="11.42578125" style="33"/>
    <col min="2817" max="2817" width="12" style="33" customWidth="1"/>
    <col min="2818" max="2818" width="11.42578125" style="33"/>
    <col min="2819" max="2819" width="6.140625" style="33" customWidth="1"/>
    <col min="2820" max="2820" width="7.42578125" style="33" customWidth="1"/>
    <col min="2821" max="2821" width="24.7109375" style="33" customWidth="1"/>
    <col min="2822" max="2823" width="12.5703125" style="33" customWidth="1"/>
    <col min="2824" max="2824" width="18" style="33" customWidth="1"/>
    <col min="2825" max="2825" width="15.7109375" style="33" customWidth="1"/>
    <col min="2826" max="2826" width="19" style="33" customWidth="1"/>
    <col min="2827" max="2827" width="16.7109375" style="33" customWidth="1"/>
    <col min="2828" max="2828" width="15.5703125" style="33" customWidth="1"/>
    <col min="2829" max="2829" width="19" style="33" customWidth="1"/>
    <col min="2830" max="2830" width="16.7109375" style="33" customWidth="1"/>
    <col min="2831" max="2831" width="15.85546875" style="33" customWidth="1"/>
    <col min="2832" max="2832" width="14.7109375" style="33" bestFit="1" customWidth="1"/>
    <col min="2833" max="3072" width="11.42578125" style="33"/>
    <col min="3073" max="3073" width="12" style="33" customWidth="1"/>
    <col min="3074" max="3074" width="11.42578125" style="33"/>
    <col min="3075" max="3075" width="6.140625" style="33" customWidth="1"/>
    <col min="3076" max="3076" width="7.42578125" style="33" customWidth="1"/>
    <col min="3077" max="3077" width="24.7109375" style="33" customWidth="1"/>
    <col min="3078" max="3079" width="12.5703125" style="33" customWidth="1"/>
    <col min="3080" max="3080" width="18" style="33" customWidth="1"/>
    <col min="3081" max="3081" width="15.7109375" style="33" customWidth="1"/>
    <col min="3082" max="3082" width="19" style="33" customWidth="1"/>
    <col min="3083" max="3083" width="16.7109375" style="33" customWidth="1"/>
    <col min="3084" max="3084" width="15.5703125" style="33" customWidth="1"/>
    <col min="3085" max="3085" width="19" style="33" customWidth="1"/>
    <col min="3086" max="3086" width="16.7109375" style="33" customWidth="1"/>
    <col min="3087" max="3087" width="15.85546875" style="33" customWidth="1"/>
    <col min="3088" max="3088" width="14.7109375" style="33" bestFit="1" customWidth="1"/>
    <col min="3089" max="3328" width="11.42578125" style="33"/>
    <col min="3329" max="3329" width="12" style="33" customWidth="1"/>
    <col min="3330" max="3330" width="11.42578125" style="33"/>
    <col min="3331" max="3331" width="6.140625" style="33" customWidth="1"/>
    <col min="3332" max="3332" width="7.42578125" style="33" customWidth="1"/>
    <col min="3333" max="3333" width="24.7109375" style="33" customWidth="1"/>
    <col min="3334" max="3335" width="12.5703125" style="33" customWidth="1"/>
    <col min="3336" max="3336" width="18" style="33" customWidth="1"/>
    <col min="3337" max="3337" width="15.7109375" style="33" customWidth="1"/>
    <col min="3338" max="3338" width="19" style="33" customWidth="1"/>
    <col min="3339" max="3339" width="16.7109375" style="33" customWidth="1"/>
    <col min="3340" max="3340" width="15.5703125" style="33" customWidth="1"/>
    <col min="3341" max="3341" width="19" style="33" customWidth="1"/>
    <col min="3342" max="3342" width="16.7109375" style="33" customWidth="1"/>
    <col min="3343" max="3343" width="15.85546875" style="33" customWidth="1"/>
    <col min="3344" max="3344" width="14.7109375" style="33" bestFit="1" customWidth="1"/>
    <col min="3345" max="3584" width="11.42578125" style="33"/>
    <col min="3585" max="3585" width="12" style="33" customWidth="1"/>
    <col min="3586" max="3586" width="11.42578125" style="33"/>
    <col min="3587" max="3587" width="6.140625" style="33" customWidth="1"/>
    <col min="3588" max="3588" width="7.42578125" style="33" customWidth="1"/>
    <col min="3589" max="3589" width="24.7109375" style="33" customWidth="1"/>
    <col min="3590" max="3591" width="12.5703125" style="33" customWidth="1"/>
    <col min="3592" max="3592" width="18" style="33" customWidth="1"/>
    <col min="3593" max="3593" width="15.7109375" style="33" customWidth="1"/>
    <col min="3594" max="3594" width="19" style="33" customWidth="1"/>
    <col min="3595" max="3595" width="16.7109375" style="33" customWidth="1"/>
    <col min="3596" max="3596" width="15.5703125" style="33" customWidth="1"/>
    <col min="3597" max="3597" width="19" style="33" customWidth="1"/>
    <col min="3598" max="3598" width="16.7109375" style="33" customWidth="1"/>
    <col min="3599" max="3599" width="15.85546875" style="33" customWidth="1"/>
    <col min="3600" max="3600" width="14.7109375" style="33" bestFit="1" customWidth="1"/>
    <col min="3601" max="3840" width="11.42578125" style="33"/>
    <col min="3841" max="3841" width="12" style="33" customWidth="1"/>
    <col min="3842" max="3842" width="11.42578125" style="33"/>
    <col min="3843" max="3843" width="6.140625" style="33" customWidth="1"/>
    <col min="3844" max="3844" width="7.42578125" style="33" customWidth="1"/>
    <col min="3845" max="3845" width="24.7109375" style="33" customWidth="1"/>
    <col min="3846" max="3847" width="12.5703125" style="33" customWidth="1"/>
    <col min="3848" max="3848" width="18" style="33" customWidth="1"/>
    <col min="3849" max="3849" width="15.7109375" style="33" customWidth="1"/>
    <col min="3850" max="3850" width="19" style="33" customWidth="1"/>
    <col min="3851" max="3851" width="16.7109375" style="33" customWidth="1"/>
    <col min="3852" max="3852" width="15.5703125" style="33" customWidth="1"/>
    <col min="3853" max="3853" width="19" style="33" customWidth="1"/>
    <col min="3854" max="3854" width="16.7109375" style="33" customWidth="1"/>
    <col min="3855" max="3855" width="15.85546875" style="33" customWidth="1"/>
    <col min="3856" max="3856" width="14.7109375" style="33" bestFit="1" customWidth="1"/>
    <col min="3857" max="4096" width="11.42578125" style="33"/>
    <col min="4097" max="4097" width="12" style="33" customWidth="1"/>
    <col min="4098" max="4098" width="11.42578125" style="33"/>
    <col min="4099" max="4099" width="6.140625" style="33" customWidth="1"/>
    <col min="4100" max="4100" width="7.42578125" style="33" customWidth="1"/>
    <col min="4101" max="4101" width="24.7109375" style="33" customWidth="1"/>
    <col min="4102" max="4103" width="12.5703125" style="33" customWidth="1"/>
    <col min="4104" max="4104" width="18" style="33" customWidth="1"/>
    <col min="4105" max="4105" width="15.7109375" style="33" customWidth="1"/>
    <col min="4106" max="4106" width="19" style="33" customWidth="1"/>
    <col min="4107" max="4107" width="16.7109375" style="33" customWidth="1"/>
    <col min="4108" max="4108" width="15.5703125" style="33" customWidth="1"/>
    <col min="4109" max="4109" width="19" style="33" customWidth="1"/>
    <col min="4110" max="4110" width="16.7109375" style="33" customWidth="1"/>
    <col min="4111" max="4111" width="15.85546875" style="33" customWidth="1"/>
    <col min="4112" max="4112" width="14.7109375" style="33" bestFit="1" customWidth="1"/>
    <col min="4113" max="4352" width="11.42578125" style="33"/>
    <col min="4353" max="4353" width="12" style="33" customWidth="1"/>
    <col min="4354" max="4354" width="11.42578125" style="33"/>
    <col min="4355" max="4355" width="6.140625" style="33" customWidth="1"/>
    <col min="4356" max="4356" width="7.42578125" style="33" customWidth="1"/>
    <col min="4357" max="4357" width="24.7109375" style="33" customWidth="1"/>
    <col min="4358" max="4359" width="12.5703125" style="33" customWidth="1"/>
    <col min="4360" max="4360" width="18" style="33" customWidth="1"/>
    <col min="4361" max="4361" width="15.7109375" style="33" customWidth="1"/>
    <col min="4362" max="4362" width="19" style="33" customWidth="1"/>
    <col min="4363" max="4363" width="16.7109375" style="33" customWidth="1"/>
    <col min="4364" max="4364" width="15.5703125" style="33" customWidth="1"/>
    <col min="4365" max="4365" width="19" style="33" customWidth="1"/>
    <col min="4366" max="4366" width="16.7109375" style="33" customWidth="1"/>
    <col min="4367" max="4367" width="15.85546875" style="33" customWidth="1"/>
    <col min="4368" max="4368" width="14.7109375" style="33" bestFit="1" customWidth="1"/>
    <col min="4369" max="4608" width="11.42578125" style="33"/>
    <col min="4609" max="4609" width="12" style="33" customWidth="1"/>
    <col min="4610" max="4610" width="11.42578125" style="33"/>
    <col min="4611" max="4611" width="6.140625" style="33" customWidth="1"/>
    <col min="4612" max="4612" width="7.42578125" style="33" customWidth="1"/>
    <col min="4613" max="4613" width="24.7109375" style="33" customWidth="1"/>
    <col min="4614" max="4615" width="12.5703125" style="33" customWidth="1"/>
    <col min="4616" max="4616" width="18" style="33" customWidth="1"/>
    <col min="4617" max="4617" width="15.7109375" style="33" customWidth="1"/>
    <col min="4618" max="4618" width="19" style="33" customWidth="1"/>
    <col min="4619" max="4619" width="16.7109375" style="33" customWidth="1"/>
    <col min="4620" max="4620" width="15.5703125" style="33" customWidth="1"/>
    <col min="4621" max="4621" width="19" style="33" customWidth="1"/>
    <col min="4622" max="4622" width="16.7109375" style="33" customWidth="1"/>
    <col min="4623" max="4623" width="15.85546875" style="33" customWidth="1"/>
    <col min="4624" max="4624" width="14.7109375" style="33" bestFit="1" customWidth="1"/>
    <col min="4625" max="4864" width="11.42578125" style="33"/>
    <col min="4865" max="4865" width="12" style="33" customWidth="1"/>
    <col min="4866" max="4866" width="11.42578125" style="33"/>
    <col min="4867" max="4867" width="6.140625" style="33" customWidth="1"/>
    <col min="4868" max="4868" width="7.42578125" style="33" customWidth="1"/>
    <col min="4869" max="4869" width="24.7109375" style="33" customWidth="1"/>
    <col min="4870" max="4871" width="12.5703125" style="33" customWidth="1"/>
    <col min="4872" max="4872" width="18" style="33" customWidth="1"/>
    <col min="4873" max="4873" width="15.7109375" style="33" customWidth="1"/>
    <col min="4874" max="4874" width="19" style="33" customWidth="1"/>
    <col min="4875" max="4875" width="16.7109375" style="33" customWidth="1"/>
    <col min="4876" max="4876" width="15.5703125" style="33" customWidth="1"/>
    <col min="4877" max="4877" width="19" style="33" customWidth="1"/>
    <col min="4878" max="4878" width="16.7109375" style="33" customWidth="1"/>
    <col min="4879" max="4879" width="15.85546875" style="33" customWidth="1"/>
    <col min="4880" max="4880" width="14.7109375" style="33" bestFit="1" customWidth="1"/>
    <col min="4881" max="5120" width="11.42578125" style="33"/>
    <col min="5121" max="5121" width="12" style="33" customWidth="1"/>
    <col min="5122" max="5122" width="11.42578125" style="33"/>
    <col min="5123" max="5123" width="6.140625" style="33" customWidth="1"/>
    <col min="5124" max="5124" width="7.42578125" style="33" customWidth="1"/>
    <col min="5125" max="5125" width="24.7109375" style="33" customWidth="1"/>
    <col min="5126" max="5127" width="12.5703125" style="33" customWidth="1"/>
    <col min="5128" max="5128" width="18" style="33" customWidth="1"/>
    <col min="5129" max="5129" width="15.7109375" style="33" customWidth="1"/>
    <col min="5130" max="5130" width="19" style="33" customWidth="1"/>
    <col min="5131" max="5131" width="16.7109375" style="33" customWidth="1"/>
    <col min="5132" max="5132" width="15.5703125" style="33" customWidth="1"/>
    <col min="5133" max="5133" width="19" style="33" customWidth="1"/>
    <col min="5134" max="5134" width="16.7109375" style="33" customWidth="1"/>
    <col min="5135" max="5135" width="15.85546875" style="33" customWidth="1"/>
    <col min="5136" max="5136" width="14.7109375" style="33" bestFit="1" customWidth="1"/>
    <col min="5137" max="5376" width="11.42578125" style="33"/>
    <col min="5377" max="5377" width="12" style="33" customWidth="1"/>
    <col min="5378" max="5378" width="11.42578125" style="33"/>
    <col min="5379" max="5379" width="6.140625" style="33" customWidth="1"/>
    <col min="5380" max="5380" width="7.42578125" style="33" customWidth="1"/>
    <col min="5381" max="5381" width="24.7109375" style="33" customWidth="1"/>
    <col min="5382" max="5383" width="12.5703125" style="33" customWidth="1"/>
    <col min="5384" max="5384" width="18" style="33" customWidth="1"/>
    <col min="5385" max="5385" width="15.7109375" style="33" customWidth="1"/>
    <col min="5386" max="5386" width="19" style="33" customWidth="1"/>
    <col min="5387" max="5387" width="16.7109375" style="33" customWidth="1"/>
    <col min="5388" max="5388" width="15.5703125" style="33" customWidth="1"/>
    <col min="5389" max="5389" width="19" style="33" customWidth="1"/>
    <col min="5390" max="5390" width="16.7109375" style="33" customWidth="1"/>
    <col min="5391" max="5391" width="15.85546875" style="33" customWidth="1"/>
    <col min="5392" max="5392" width="14.7109375" style="33" bestFit="1" customWidth="1"/>
    <col min="5393" max="5632" width="11.42578125" style="33"/>
    <col min="5633" max="5633" width="12" style="33" customWidth="1"/>
    <col min="5634" max="5634" width="11.42578125" style="33"/>
    <col min="5635" max="5635" width="6.140625" style="33" customWidth="1"/>
    <col min="5636" max="5636" width="7.42578125" style="33" customWidth="1"/>
    <col min="5637" max="5637" width="24.7109375" style="33" customWidth="1"/>
    <col min="5638" max="5639" width="12.5703125" style="33" customWidth="1"/>
    <col min="5640" max="5640" width="18" style="33" customWidth="1"/>
    <col min="5641" max="5641" width="15.7109375" style="33" customWidth="1"/>
    <col min="5642" max="5642" width="19" style="33" customWidth="1"/>
    <col min="5643" max="5643" width="16.7109375" style="33" customWidth="1"/>
    <col min="5644" max="5644" width="15.5703125" style="33" customWidth="1"/>
    <col min="5645" max="5645" width="19" style="33" customWidth="1"/>
    <col min="5646" max="5646" width="16.7109375" style="33" customWidth="1"/>
    <col min="5647" max="5647" width="15.85546875" style="33" customWidth="1"/>
    <col min="5648" max="5648" width="14.7109375" style="33" bestFit="1" customWidth="1"/>
    <col min="5649" max="5888" width="11.42578125" style="33"/>
    <col min="5889" max="5889" width="12" style="33" customWidth="1"/>
    <col min="5890" max="5890" width="11.42578125" style="33"/>
    <col min="5891" max="5891" width="6.140625" style="33" customWidth="1"/>
    <col min="5892" max="5892" width="7.42578125" style="33" customWidth="1"/>
    <col min="5893" max="5893" width="24.7109375" style="33" customWidth="1"/>
    <col min="5894" max="5895" width="12.5703125" style="33" customWidth="1"/>
    <col min="5896" max="5896" width="18" style="33" customWidth="1"/>
    <col min="5897" max="5897" width="15.7109375" style="33" customWidth="1"/>
    <col min="5898" max="5898" width="19" style="33" customWidth="1"/>
    <col min="5899" max="5899" width="16.7109375" style="33" customWidth="1"/>
    <col min="5900" max="5900" width="15.5703125" style="33" customWidth="1"/>
    <col min="5901" max="5901" width="19" style="33" customWidth="1"/>
    <col min="5902" max="5902" width="16.7109375" style="33" customWidth="1"/>
    <col min="5903" max="5903" width="15.85546875" style="33" customWidth="1"/>
    <col min="5904" max="5904" width="14.7109375" style="33" bestFit="1" customWidth="1"/>
    <col min="5905" max="6144" width="11.42578125" style="33"/>
    <col min="6145" max="6145" width="12" style="33" customWidth="1"/>
    <col min="6146" max="6146" width="11.42578125" style="33"/>
    <col min="6147" max="6147" width="6.140625" style="33" customWidth="1"/>
    <col min="6148" max="6148" width="7.42578125" style="33" customWidth="1"/>
    <col min="6149" max="6149" width="24.7109375" style="33" customWidth="1"/>
    <col min="6150" max="6151" width="12.5703125" style="33" customWidth="1"/>
    <col min="6152" max="6152" width="18" style="33" customWidth="1"/>
    <col min="6153" max="6153" width="15.7109375" style="33" customWidth="1"/>
    <col min="6154" max="6154" width="19" style="33" customWidth="1"/>
    <col min="6155" max="6155" width="16.7109375" style="33" customWidth="1"/>
    <col min="6156" max="6156" width="15.5703125" style="33" customWidth="1"/>
    <col min="6157" max="6157" width="19" style="33" customWidth="1"/>
    <col min="6158" max="6158" width="16.7109375" style="33" customWidth="1"/>
    <col min="6159" max="6159" width="15.85546875" style="33" customWidth="1"/>
    <col min="6160" max="6160" width="14.7109375" style="33" bestFit="1" customWidth="1"/>
    <col min="6161" max="6400" width="11.42578125" style="33"/>
    <col min="6401" max="6401" width="12" style="33" customWidth="1"/>
    <col min="6402" max="6402" width="11.42578125" style="33"/>
    <col min="6403" max="6403" width="6.140625" style="33" customWidth="1"/>
    <col min="6404" max="6404" width="7.42578125" style="33" customWidth="1"/>
    <col min="6405" max="6405" width="24.7109375" style="33" customWidth="1"/>
    <col min="6406" max="6407" width="12.5703125" style="33" customWidth="1"/>
    <col min="6408" max="6408" width="18" style="33" customWidth="1"/>
    <col min="6409" max="6409" width="15.7109375" style="33" customWidth="1"/>
    <col min="6410" max="6410" width="19" style="33" customWidth="1"/>
    <col min="6411" max="6411" width="16.7109375" style="33" customWidth="1"/>
    <col min="6412" max="6412" width="15.5703125" style="33" customWidth="1"/>
    <col min="6413" max="6413" width="19" style="33" customWidth="1"/>
    <col min="6414" max="6414" width="16.7109375" style="33" customWidth="1"/>
    <col min="6415" max="6415" width="15.85546875" style="33" customWidth="1"/>
    <col min="6416" max="6416" width="14.7109375" style="33" bestFit="1" customWidth="1"/>
    <col min="6417" max="6656" width="11.42578125" style="33"/>
    <col min="6657" max="6657" width="12" style="33" customWidth="1"/>
    <col min="6658" max="6658" width="11.42578125" style="33"/>
    <col min="6659" max="6659" width="6.140625" style="33" customWidth="1"/>
    <col min="6660" max="6660" width="7.42578125" style="33" customWidth="1"/>
    <col min="6661" max="6661" width="24.7109375" style="33" customWidth="1"/>
    <col min="6662" max="6663" width="12.5703125" style="33" customWidth="1"/>
    <col min="6664" max="6664" width="18" style="33" customWidth="1"/>
    <col min="6665" max="6665" width="15.7109375" style="33" customWidth="1"/>
    <col min="6666" max="6666" width="19" style="33" customWidth="1"/>
    <col min="6667" max="6667" width="16.7109375" style="33" customWidth="1"/>
    <col min="6668" max="6668" width="15.5703125" style="33" customWidth="1"/>
    <col min="6669" max="6669" width="19" style="33" customWidth="1"/>
    <col min="6670" max="6670" width="16.7109375" style="33" customWidth="1"/>
    <col min="6671" max="6671" width="15.85546875" style="33" customWidth="1"/>
    <col min="6672" max="6672" width="14.7109375" style="33" bestFit="1" customWidth="1"/>
    <col min="6673" max="6912" width="11.42578125" style="33"/>
    <col min="6913" max="6913" width="12" style="33" customWidth="1"/>
    <col min="6914" max="6914" width="11.42578125" style="33"/>
    <col min="6915" max="6915" width="6.140625" style="33" customWidth="1"/>
    <col min="6916" max="6916" width="7.42578125" style="33" customWidth="1"/>
    <col min="6917" max="6917" width="24.7109375" style="33" customWidth="1"/>
    <col min="6918" max="6919" width="12.5703125" style="33" customWidth="1"/>
    <col min="6920" max="6920" width="18" style="33" customWidth="1"/>
    <col min="6921" max="6921" width="15.7109375" style="33" customWidth="1"/>
    <col min="6922" max="6922" width="19" style="33" customWidth="1"/>
    <col min="6923" max="6923" width="16.7109375" style="33" customWidth="1"/>
    <col min="6924" max="6924" width="15.5703125" style="33" customWidth="1"/>
    <col min="6925" max="6925" width="19" style="33" customWidth="1"/>
    <col min="6926" max="6926" width="16.7109375" style="33" customWidth="1"/>
    <col min="6927" max="6927" width="15.85546875" style="33" customWidth="1"/>
    <col min="6928" max="6928" width="14.7109375" style="33" bestFit="1" customWidth="1"/>
    <col min="6929" max="7168" width="11.42578125" style="33"/>
    <col min="7169" max="7169" width="12" style="33" customWidth="1"/>
    <col min="7170" max="7170" width="11.42578125" style="33"/>
    <col min="7171" max="7171" width="6.140625" style="33" customWidth="1"/>
    <col min="7172" max="7172" width="7.42578125" style="33" customWidth="1"/>
    <col min="7173" max="7173" width="24.7109375" style="33" customWidth="1"/>
    <col min="7174" max="7175" width="12.5703125" style="33" customWidth="1"/>
    <col min="7176" max="7176" width="18" style="33" customWidth="1"/>
    <col min="7177" max="7177" width="15.7109375" style="33" customWidth="1"/>
    <col min="7178" max="7178" width="19" style="33" customWidth="1"/>
    <col min="7179" max="7179" width="16.7109375" style="33" customWidth="1"/>
    <col min="7180" max="7180" width="15.5703125" style="33" customWidth="1"/>
    <col min="7181" max="7181" width="19" style="33" customWidth="1"/>
    <col min="7182" max="7182" width="16.7109375" style="33" customWidth="1"/>
    <col min="7183" max="7183" width="15.85546875" style="33" customWidth="1"/>
    <col min="7184" max="7184" width="14.7109375" style="33" bestFit="1" customWidth="1"/>
    <col min="7185" max="7424" width="11.42578125" style="33"/>
    <col min="7425" max="7425" width="12" style="33" customWidth="1"/>
    <col min="7426" max="7426" width="11.42578125" style="33"/>
    <col min="7427" max="7427" width="6.140625" style="33" customWidth="1"/>
    <col min="7428" max="7428" width="7.42578125" style="33" customWidth="1"/>
    <col min="7429" max="7429" width="24.7109375" style="33" customWidth="1"/>
    <col min="7430" max="7431" width="12.5703125" style="33" customWidth="1"/>
    <col min="7432" max="7432" width="18" style="33" customWidth="1"/>
    <col min="7433" max="7433" width="15.7109375" style="33" customWidth="1"/>
    <col min="7434" max="7434" width="19" style="33" customWidth="1"/>
    <col min="7435" max="7435" width="16.7109375" style="33" customWidth="1"/>
    <col min="7436" max="7436" width="15.5703125" style="33" customWidth="1"/>
    <col min="7437" max="7437" width="19" style="33" customWidth="1"/>
    <col min="7438" max="7438" width="16.7109375" style="33" customWidth="1"/>
    <col min="7439" max="7439" width="15.85546875" style="33" customWidth="1"/>
    <col min="7440" max="7440" width="14.7109375" style="33" bestFit="1" customWidth="1"/>
    <col min="7441" max="7680" width="11.42578125" style="33"/>
    <col min="7681" max="7681" width="12" style="33" customWidth="1"/>
    <col min="7682" max="7682" width="11.42578125" style="33"/>
    <col min="7683" max="7683" width="6.140625" style="33" customWidth="1"/>
    <col min="7684" max="7684" width="7.42578125" style="33" customWidth="1"/>
    <col min="7685" max="7685" width="24.7109375" style="33" customWidth="1"/>
    <col min="7686" max="7687" width="12.5703125" style="33" customWidth="1"/>
    <col min="7688" max="7688" width="18" style="33" customWidth="1"/>
    <col min="7689" max="7689" width="15.7109375" style="33" customWidth="1"/>
    <col min="7690" max="7690" width="19" style="33" customWidth="1"/>
    <col min="7691" max="7691" width="16.7109375" style="33" customWidth="1"/>
    <col min="7692" max="7692" width="15.5703125" style="33" customWidth="1"/>
    <col min="7693" max="7693" width="19" style="33" customWidth="1"/>
    <col min="7694" max="7694" width="16.7109375" style="33" customWidth="1"/>
    <col min="7695" max="7695" width="15.85546875" style="33" customWidth="1"/>
    <col min="7696" max="7696" width="14.7109375" style="33" bestFit="1" customWidth="1"/>
    <col min="7697" max="7936" width="11.42578125" style="33"/>
    <col min="7937" max="7937" width="12" style="33" customWidth="1"/>
    <col min="7938" max="7938" width="11.42578125" style="33"/>
    <col min="7939" max="7939" width="6.140625" style="33" customWidth="1"/>
    <col min="7940" max="7940" width="7.42578125" style="33" customWidth="1"/>
    <col min="7941" max="7941" width="24.7109375" style="33" customWidth="1"/>
    <col min="7942" max="7943" width="12.5703125" style="33" customWidth="1"/>
    <col min="7944" max="7944" width="18" style="33" customWidth="1"/>
    <col min="7945" max="7945" width="15.7109375" style="33" customWidth="1"/>
    <col min="7946" max="7946" width="19" style="33" customWidth="1"/>
    <col min="7947" max="7947" width="16.7109375" style="33" customWidth="1"/>
    <col min="7948" max="7948" width="15.5703125" style="33" customWidth="1"/>
    <col min="7949" max="7949" width="19" style="33" customWidth="1"/>
    <col min="7950" max="7950" width="16.7109375" style="33" customWidth="1"/>
    <col min="7951" max="7951" width="15.85546875" style="33" customWidth="1"/>
    <col min="7952" max="7952" width="14.7109375" style="33" bestFit="1" customWidth="1"/>
    <col min="7953" max="8192" width="11.42578125" style="33"/>
    <col min="8193" max="8193" width="12" style="33" customWidth="1"/>
    <col min="8194" max="8194" width="11.42578125" style="33"/>
    <col min="8195" max="8195" width="6.140625" style="33" customWidth="1"/>
    <col min="8196" max="8196" width="7.42578125" style="33" customWidth="1"/>
    <col min="8197" max="8197" width="24.7109375" style="33" customWidth="1"/>
    <col min="8198" max="8199" width="12.5703125" style="33" customWidth="1"/>
    <col min="8200" max="8200" width="18" style="33" customWidth="1"/>
    <col min="8201" max="8201" width="15.7109375" style="33" customWidth="1"/>
    <col min="8202" max="8202" width="19" style="33" customWidth="1"/>
    <col min="8203" max="8203" width="16.7109375" style="33" customWidth="1"/>
    <col min="8204" max="8204" width="15.5703125" style="33" customWidth="1"/>
    <col min="8205" max="8205" width="19" style="33" customWidth="1"/>
    <col min="8206" max="8206" width="16.7109375" style="33" customWidth="1"/>
    <col min="8207" max="8207" width="15.85546875" style="33" customWidth="1"/>
    <col min="8208" max="8208" width="14.7109375" style="33" bestFit="1" customWidth="1"/>
    <col min="8209" max="8448" width="11.42578125" style="33"/>
    <col min="8449" max="8449" width="12" style="33" customWidth="1"/>
    <col min="8450" max="8450" width="11.42578125" style="33"/>
    <col min="8451" max="8451" width="6.140625" style="33" customWidth="1"/>
    <col min="8452" max="8452" width="7.42578125" style="33" customWidth="1"/>
    <col min="8453" max="8453" width="24.7109375" style="33" customWidth="1"/>
    <col min="8454" max="8455" width="12.5703125" style="33" customWidth="1"/>
    <col min="8456" max="8456" width="18" style="33" customWidth="1"/>
    <col min="8457" max="8457" width="15.7109375" style="33" customWidth="1"/>
    <col min="8458" max="8458" width="19" style="33" customWidth="1"/>
    <col min="8459" max="8459" width="16.7109375" style="33" customWidth="1"/>
    <col min="8460" max="8460" width="15.5703125" style="33" customWidth="1"/>
    <col min="8461" max="8461" width="19" style="33" customWidth="1"/>
    <col min="8462" max="8462" width="16.7109375" style="33" customWidth="1"/>
    <col min="8463" max="8463" width="15.85546875" style="33" customWidth="1"/>
    <col min="8464" max="8464" width="14.7109375" style="33" bestFit="1" customWidth="1"/>
    <col min="8465" max="8704" width="11.42578125" style="33"/>
    <col min="8705" max="8705" width="12" style="33" customWidth="1"/>
    <col min="8706" max="8706" width="11.42578125" style="33"/>
    <col min="8707" max="8707" width="6.140625" style="33" customWidth="1"/>
    <col min="8708" max="8708" width="7.42578125" style="33" customWidth="1"/>
    <col min="8709" max="8709" width="24.7109375" style="33" customWidth="1"/>
    <col min="8710" max="8711" width="12.5703125" style="33" customWidth="1"/>
    <col min="8712" max="8712" width="18" style="33" customWidth="1"/>
    <col min="8713" max="8713" width="15.7109375" style="33" customWidth="1"/>
    <col min="8714" max="8714" width="19" style="33" customWidth="1"/>
    <col min="8715" max="8715" width="16.7109375" style="33" customWidth="1"/>
    <col min="8716" max="8716" width="15.5703125" style="33" customWidth="1"/>
    <col min="8717" max="8717" width="19" style="33" customWidth="1"/>
    <col min="8718" max="8718" width="16.7109375" style="33" customWidth="1"/>
    <col min="8719" max="8719" width="15.85546875" style="33" customWidth="1"/>
    <col min="8720" max="8720" width="14.7109375" style="33" bestFit="1" customWidth="1"/>
    <col min="8721" max="8960" width="11.42578125" style="33"/>
    <col min="8961" max="8961" width="12" style="33" customWidth="1"/>
    <col min="8962" max="8962" width="11.42578125" style="33"/>
    <col min="8963" max="8963" width="6.140625" style="33" customWidth="1"/>
    <col min="8964" max="8964" width="7.42578125" style="33" customWidth="1"/>
    <col min="8965" max="8965" width="24.7109375" style="33" customWidth="1"/>
    <col min="8966" max="8967" width="12.5703125" style="33" customWidth="1"/>
    <col min="8968" max="8968" width="18" style="33" customWidth="1"/>
    <col min="8969" max="8969" width="15.7109375" style="33" customWidth="1"/>
    <col min="8970" max="8970" width="19" style="33" customWidth="1"/>
    <col min="8971" max="8971" width="16.7109375" style="33" customWidth="1"/>
    <col min="8972" max="8972" width="15.5703125" style="33" customWidth="1"/>
    <col min="8973" max="8973" width="19" style="33" customWidth="1"/>
    <col min="8974" max="8974" width="16.7109375" style="33" customWidth="1"/>
    <col min="8975" max="8975" width="15.85546875" style="33" customWidth="1"/>
    <col min="8976" max="8976" width="14.7109375" style="33" bestFit="1" customWidth="1"/>
    <col min="8977" max="9216" width="11.42578125" style="33"/>
    <col min="9217" max="9217" width="12" style="33" customWidth="1"/>
    <col min="9218" max="9218" width="11.42578125" style="33"/>
    <col min="9219" max="9219" width="6.140625" style="33" customWidth="1"/>
    <col min="9220" max="9220" width="7.42578125" style="33" customWidth="1"/>
    <col min="9221" max="9221" width="24.7109375" style="33" customWidth="1"/>
    <col min="9222" max="9223" width="12.5703125" style="33" customWidth="1"/>
    <col min="9224" max="9224" width="18" style="33" customWidth="1"/>
    <col min="9225" max="9225" width="15.7109375" style="33" customWidth="1"/>
    <col min="9226" max="9226" width="19" style="33" customWidth="1"/>
    <col min="9227" max="9227" width="16.7109375" style="33" customWidth="1"/>
    <col min="9228" max="9228" width="15.5703125" style="33" customWidth="1"/>
    <col min="9229" max="9229" width="19" style="33" customWidth="1"/>
    <col min="9230" max="9230" width="16.7109375" style="33" customWidth="1"/>
    <col min="9231" max="9231" width="15.85546875" style="33" customWidth="1"/>
    <col min="9232" max="9232" width="14.7109375" style="33" bestFit="1" customWidth="1"/>
    <col min="9233" max="9472" width="11.42578125" style="33"/>
    <col min="9473" max="9473" width="12" style="33" customWidth="1"/>
    <col min="9474" max="9474" width="11.42578125" style="33"/>
    <col min="9475" max="9475" width="6.140625" style="33" customWidth="1"/>
    <col min="9476" max="9476" width="7.42578125" style="33" customWidth="1"/>
    <col min="9477" max="9477" width="24.7109375" style="33" customWidth="1"/>
    <col min="9478" max="9479" width="12.5703125" style="33" customWidth="1"/>
    <col min="9480" max="9480" width="18" style="33" customWidth="1"/>
    <col min="9481" max="9481" width="15.7109375" style="33" customWidth="1"/>
    <col min="9482" max="9482" width="19" style="33" customWidth="1"/>
    <col min="9483" max="9483" width="16.7109375" style="33" customWidth="1"/>
    <col min="9484" max="9484" width="15.5703125" style="33" customWidth="1"/>
    <col min="9485" max="9485" width="19" style="33" customWidth="1"/>
    <col min="9486" max="9486" width="16.7109375" style="33" customWidth="1"/>
    <col min="9487" max="9487" width="15.85546875" style="33" customWidth="1"/>
    <col min="9488" max="9488" width="14.7109375" style="33" bestFit="1" customWidth="1"/>
    <col min="9489" max="9728" width="11.42578125" style="33"/>
    <col min="9729" max="9729" width="12" style="33" customWidth="1"/>
    <col min="9730" max="9730" width="11.42578125" style="33"/>
    <col min="9731" max="9731" width="6.140625" style="33" customWidth="1"/>
    <col min="9732" max="9732" width="7.42578125" style="33" customWidth="1"/>
    <col min="9733" max="9733" width="24.7109375" style="33" customWidth="1"/>
    <col min="9734" max="9735" width="12.5703125" style="33" customWidth="1"/>
    <col min="9736" max="9736" width="18" style="33" customWidth="1"/>
    <col min="9737" max="9737" width="15.7109375" style="33" customWidth="1"/>
    <col min="9738" max="9738" width="19" style="33" customWidth="1"/>
    <col min="9739" max="9739" width="16.7109375" style="33" customWidth="1"/>
    <col min="9740" max="9740" width="15.5703125" style="33" customWidth="1"/>
    <col min="9741" max="9741" width="19" style="33" customWidth="1"/>
    <col min="9742" max="9742" width="16.7109375" style="33" customWidth="1"/>
    <col min="9743" max="9743" width="15.85546875" style="33" customWidth="1"/>
    <col min="9744" max="9744" width="14.7109375" style="33" bestFit="1" customWidth="1"/>
    <col min="9745" max="9984" width="11.42578125" style="33"/>
    <col min="9985" max="9985" width="12" style="33" customWidth="1"/>
    <col min="9986" max="9986" width="11.42578125" style="33"/>
    <col min="9987" max="9987" width="6.140625" style="33" customWidth="1"/>
    <col min="9988" max="9988" width="7.42578125" style="33" customWidth="1"/>
    <col min="9989" max="9989" width="24.7109375" style="33" customWidth="1"/>
    <col min="9990" max="9991" width="12.5703125" style="33" customWidth="1"/>
    <col min="9992" max="9992" width="18" style="33" customWidth="1"/>
    <col min="9993" max="9993" width="15.7109375" style="33" customWidth="1"/>
    <col min="9994" max="9994" width="19" style="33" customWidth="1"/>
    <col min="9995" max="9995" width="16.7109375" style="33" customWidth="1"/>
    <col min="9996" max="9996" width="15.5703125" style="33" customWidth="1"/>
    <col min="9997" max="9997" width="19" style="33" customWidth="1"/>
    <col min="9998" max="9998" width="16.7109375" style="33" customWidth="1"/>
    <col min="9999" max="9999" width="15.85546875" style="33" customWidth="1"/>
    <col min="10000" max="10000" width="14.7109375" style="33" bestFit="1" customWidth="1"/>
    <col min="10001" max="10240" width="11.42578125" style="33"/>
    <col min="10241" max="10241" width="12" style="33" customWidth="1"/>
    <col min="10242" max="10242" width="11.42578125" style="33"/>
    <col min="10243" max="10243" width="6.140625" style="33" customWidth="1"/>
    <col min="10244" max="10244" width="7.42578125" style="33" customWidth="1"/>
    <col min="10245" max="10245" width="24.7109375" style="33" customWidth="1"/>
    <col min="10246" max="10247" width="12.5703125" style="33" customWidth="1"/>
    <col min="10248" max="10248" width="18" style="33" customWidth="1"/>
    <col min="10249" max="10249" width="15.7109375" style="33" customWidth="1"/>
    <col min="10250" max="10250" width="19" style="33" customWidth="1"/>
    <col min="10251" max="10251" width="16.7109375" style="33" customWidth="1"/>
    <col min="10252" max="10252" width="15.5703125" style="33" customWidth="1"/>
    <col min="10253" max="10253" width="19" style="33" customWidth="1"/>
    <col min="10254" max="10254" width="16.7109375" style="33" customWidth="1"/>
    <col min="10255" max="10255" width="15.85546875" style="33" customWidth="1"/>
    <col min="10256" max="10256" width="14.7109375" style="33" bestFit="1" customWidth="1"/>
    <col min="10257" max="10496" width="11.42578125" style="33"/>
    <col min="10497" max="10497" width="12" style="33" customWidth="1"/>
    <col min="10498" max="10498" width="11.42578125" style="33"/>
    <col min="10499" max="10499" width="6.140625" style="33" customWidth="1"/>
    <col min="10500" max="10500" width="7.42578125" style="33" customWidth="1"/>
    <col min="10501" max="10501" width="24.7109375" style="33" customWidth="1"/>
    <col min="10502" max="10503" width="12.5703125" style="33" customWidth="1"/>
    <col min="10504" max="10504" width="18" style="33" customWidth="1"/>
    <col min="10505" max="10505" width="15.7109375" style="33" customWidth="1"/>
    <col min="10506" max="10506" width="19" style="33" customWidth="1"/>
    <col min="10507" max="10507" width="16.7109375" style="33" customWidth="1"/>
    <col min="10508" max="10508" width="15.5703125" style="33" customWidth="1"/>
    <col min="10509" max="10509" width="19" style="33" customWidth="1"/>
    <col min="10510" max="10510" width="16.7109375" style="33" customWidth="1"/>
    <col min="10511" max="10511" width="15.85546875" style="33" customWidth="1"/>
    <col min="10512" max="10512" width="14.7109375" style="33" bestFit="1" customWidth="1"/>
    <col min="10513" max="10752" width="11.42578125" style="33"/>
    <col min="10753" max="10753" width="12" style="33" customWidth="1"/>
    <col min="10754" max="10754" width="11.42578125" style="33"/>
    <col min="10755" max="10755" width="6.140625" style="33" customWidth="1"/>
    <col min="10756" max="10756" width="7.42578125" style="33" customWidth="1"/>
    <col min="10757" max="10757" width="24.7109375" style="33" customWidth="1"/>
    <col min="10758" max="10759" width="12.5703125" style="33" customWidth="1"/>
    <col min="10760" max="10760" width="18" style="33" customWidth="1"/>
    <col min="10761" max="10761" width="15.7109375" style="33" customWidth="1"/>
    <col min="10762" max="10762" width="19" style="33" customWidth="1"/>
    <col min="10763" max="10763" width="16.7109375" style="33" customWidth="1"/>
    <col min="10764" max="10764" width="15.5703125" style="33" customWidth="1"/>
    <col min="10765" max="10765" width="19" style="33" customWidth="1"/>
    <col min="10766" max="10766" width="16.7109375" style="33" customWidth="1"/>
    <col min="10767" max="10767" width="15.85546875" style="33" customWidth="1"/>
    <col min="10768" max="10768" width="14.7109375" style="33" bestFit="1" customWidth="1"/>
    <col min="10769" max="11008" width="11.42578125" style="33"/>
    <col min="11009" max="11009" width="12" style="33" customWidth="1"/>
    <col min="11010" max="11010" width="11.42578125" style="33"/>
    <col min="11011" max="11011" width="6.140625" style="33" customWidth="1"/>
    <col min="11012" max="11012" width="7.42578125" style="33" customWidth="1"/>
    <col min="11013" max="11013" width="24.7109375" style="33" customWidth="1"/>
    <col min="11014" max="11015" width="12.5703125" style="33" customWidth="1"/>
    <col min="11016" max="11016" width="18" style="33" customWidth="1"/>
    <col min="11017" max="11017" width="15.7109375" style="33" customWidth="1"/>
    <col min="11018" max="11018" width="19" style="33" customWidth="1"/>
    <col min="11019" max="11019" width="16.7109375" style="33" customWidth="1"/>
    <col min="11020" max="11020" width="15.5703125" style="33" customWidth="1"/>
    <col min="11021" max="11021" width="19" style="33" customWidth="1"/>
    <col min="11022" max="11022" width="16.7109375" style="33" customWidth="1"/>
    <col min="11023" max="11023" width="15.85546875" style="33" customWidth="1"/>
    <col min="11024" max="11024" width="14.7109375" style="33" bestFit="1" customWidth="1"/>
    <col min="11025" max="11264" width="11.42578125" style="33"/>
    <col min="11265" max="11265" width="12" style="33" customWidth="1"/>
    <col min="11266" max="11266" width="11.42578125" style="33"/>
    <col min="11267" max="11267" width="6.140625" style="33" customWidth="1"/>
    <col min="11268" max="11268" width="7.42578125" style="33" customWidth="1"/>
    <col min="11269" max="11269" width="24.7109375" style="33" customWidth="1"/>
    <col min="11270" max="11271" width="12.5703125" style="33" customWidth="1"/>
    <col min="11272" max="11272" width="18" style="33" customWidth="1"/>
    <col min="11273" max="11273" width="15.7109375" style="33" customWidth="1"/>
    <col min="11274" max="11274" width="19" style="33" customWidth="1"/>
    <col min="11275" max="11275" width="16.7109375" style="33" customWidth="1"/>
    <col min="11276" max="11276" width="15.5703125" style="33" customWidth="1"/>
    <col min="11277" max="11277" width="19" style="33" customWidth="1"/>
    <col min="11278" max="11278" width="16.7109375" style="33" customWidth="1"/>
    <col min="11279" max="11279" width="15.85546875" style="33" customWidth="1"/>
    <col min="11280" max="11280" width="14.7109375" style="33" bestFit="1" customWidth="1"/>
    <col min="11281" max="11520" width="11.42578125" style="33"/>
    <col min="11521" max="11521" width="12" style="33" customWidth="1"/>
    <col min="11522" max="11522" width="11.42578125" style="33"/>
    <col min="11523" max="11523" width="6.140625" style="33" customWidth="1"/>
    <col min="11524" max="11524" width="7.42578125" style="33" customWidth="1"/>
    <col min="11525" max="11525" width="24.7109375" style="33" customWidth="1"/>
    <col min="11526" max="11527" width="12.5703125" style="33" customWidth="1"/>
    <col min="11528" max="11528" width="18" style="33" customWidth="1"/>
    <col min="11529" max="11529" width="15.7109375" style="33" customWidth="1"/>
    <col min="11530" max="11530" width="19" style="33" customWidth="1"/>
    <col min="11531" max="11531" width="16.7109375" style="33" customWidth="1"/>
    <col min="11532" max="11532" width="15.5703125" style="33" customWidth="1"/>
    <col min="11533" max="11533" width="19" style="33" customWidth="1"/>
    <col min="11534" max="11534" width="16.7109375" style="33" customWidth="1"/>
    <col min="11535" max="11535" width="15.85546875" style="33" customWidth="1"/>
    <col min="11536" max="11536" width="14.7109375" style="33" bestFit="1" customWidth="1"/>
    <col min="11537" max="11776" width="11.42578125" style="33"/>
    <col min="11777" max="11777" width="12" style="33" customWidth="1"/>
    <col min="11778" max="11778" width="11.42578125" style="33"/>
    <col min="11779" max="11779" width="6.140625" style="33" customWidth="1"/>
    <col min="11780" max="11780" width="7.42578125" style="33" customWidth="1"/>
    <col min="11781" max="11781" width="24.7109375" style="33" customWidth="1"/>
    <col min="11782" max="11783" width="12.5703125" style="33" customWidth="1"/>
    <col min="11784" max="11784" width="18" style="33" customWidth="1"/>
    <col min="11785" max="11785" width="15.7109375" style="33" customWidth="1"/>
    <col min="11786" max="11786" width="19" style="33" customWidth="1"/>
    <col min="11787" max="11787" width="16.7109375" style="33" customWidth="1"/>
    <col min="11788" max="11788" width="15.5703125" style="33" customWidth="1"/>
    <col min="11789" max="11789" width="19" style="33" customWidth="1"/>
    <col min="11790" max="11790" width="16.7109375" style="33" customWidth="1"/>
    <col min="11791" max="11791" width="15.85546875" style="33" customWidth="1"/>
    <col min="11792" max="11792" width="14.7109375" style="33" bestFit="1" customWidth="1"/>
    <col min="11793" max="12032" width="11.42578125" style="33"/>
    <col min="12033" max="12033" width="12" style="33" customWidth="1"/>
    <col min="12034" max="12034" width="11.42578125" style="33"/>
    <col min="12035" max="12035" width="6.140625" style="33" customWidth="1"/>
    <col min="12036" max="12036" width="7.42578125" style="33" customWidth="1"/>
    <col min="12037" max="12037" width="24.7109375" style="33" customWidth="1"/>
    <col min="12038" max="12039" width="12.5703125" style="33" customWidth="1"/>
    <col min="12040" max="12040" width="18" style="33" customWidth="1"/>
    <col min="12041" max="12041" width="15.7109375" style="33" customWidth="1"/>
    <col min="12042" max="12042" width="19" style="33" customWidth="1"/>
    <col min="12043" max="12043" width="16.7109375" style="33" customWidth="1"/>
    <col min="12044" max="12044" width="15.5703125" style="33" customWidth="1"/>
    <col min="12045" max="12045" width="19" style="33" customWidth="1"/>
    <col min="12046" max="12046" width="16.7109375" style="33" customWidth="1"/>
    <col min="12047" max="12047" width="15.85546875" style="33" customWidth="1"/>
    <col min="12048" max="12048" width="14.7109375" style="33" bestFit="1" customWidth="1"/>
    <col min="12049" max="12288" width="11.42578125" style="33"/>
    <col min="12289" max="12289" width="12" style="33" customWidth="1"/>
    <col min="12290" max="12290" width="11.42578125" style="33"/>
    <col min="12291" max="12291" width="6.140625" style="33" customWidth="1"/>
    <col min="12292" max="12292" width="7.42578125" style="33" customWidth="1"/>
    <col min="12293" max="12293" width="24.7109375" style="33" customWidth="1"/>
    <col min="12294" max="12295" width="12.5703125" style="33" customWidth="1"/>
    <col min="12296" max="12296" width="18" style="33" customWidth="1"/>
    <col min="12297" max="12297" width="15.7109375" style="33" customWidth="1"/>
    <col min="12298" max="12298" width="19" style="33" customWidth="1"/>
    <col min="12299" max="12299" width="16.7109375" style="33" customWidth="1"/>
    <col min="12300" max="12300" width="15.5703125" style="33" customWidth="1"/>
    <col min="12301" max="12301" width="19" style="33" customWidth="1"/>
    <col min="12302" max="12302" width="16.7109375" style="33" customWidth="1"/>
    <col min="12303" max="12303" width="15.85546875" style="33" customWidth="1"/>
    <col min="12304" max="12304" width="14.7109375" style="33" bestFit="1" customWidth="1"/>
    <col min="12305" max="12544" width="11.42578125" style="33"/>
    <col min="12545" max="12545" width="12" style="33" customWidth="1"/>
    <col min="12546" max="12546" width="11.42578125" style="33"/>
    <col min="12547" max="12547" width="6.140625" style="33" customWidth="1"/>
    <col min="12548" max="12548" width="7.42578125" style="33" customWidth="1"/>
    <col min="12549" max="12549" width="24.7109375" style="33" customWidth="1"/>
    <col min="12550" max="12551" width="12.5703125" style="33" customWidth="1"/>
    <col min="12552" max="12552" width="18" style="33" customWidth="1"/>
    <col min="12553" max="12553" width="15.7109375" style="33" customWidth="1"/>
    <col min="12554" max="12554" width="19" style="33" customWidth="1"/>
    <col min="12555" max="12555" width="16.7109375" style="33" customWidth="1"/>
    <col min="12556" max="12556" width="15.5703125" style="33" customWidth="1"/>
    <col min="12557" max="12557" width="19" style="33" customWidth="1"/>
    <col min="12558" max="12558" width="16.7109375" style="33" customWidth="1"/>
    <col min="12559" max="12559" width="15.85546875" style="33" customWidth="1"/>
    <col min="12560" max="12560" width="14.7109375" style="33" bestFit="1" customWidth="1"/>
    <col min="12561" max="12800" width="11.42578125" style="33"/>
    <col min="12801" max="12801" width="12" style="33" customWidth="1"/>
    <col min="12802" max="12802" width="11.42578125" style="33"/>
    <col min="12803" max="12803" width="6.140625" style="33" customWidth="1"/>
    <col min="12804" max="12804" width="7.42578125" style="33" customWidth="1"/>
    <col min="12805" max="12805" width="24.7109375" style="33" customWidth="1"/>
    <col min="12806" max="12807" width="12.5703125" style="33" customWidth="1"/>
    <col min="12808" max="12808" width="18" style="33" customWidth="1"/>
    <col min="12809" max="12809" width="15.7109375" style="33" customWidth="1"/>
    <col min="12810" max="12810" width="19" style="33" customWidth="1"/>
    <col min="12811" max="12811" width="16.7109375" style="33" customWidth="1"/>
    <col min="12812" max="12812" width="15.5703125" style="33" customWidth="1"/>
    <col min="12813" max="12813" width="19" style="33" customWidth="1"/>
    <col min="12814" max="12814" width="16.7109375" style="33" customWidth="1"/>
    <col min="12815" max="12815" width="15.85546875" style="33" customWidth="1"/>
    <col min="12816" max="12816" width="14.7109375" style="33" bestFit="1" customWidth="1"/>
    <col min="12817" max="13056" width="11.42578125" style="33"/>
    <col min="13057" max="13057" width="12" style="33" customWidth="1"/>
    <col min="13058" max="13058" width="11.42578125" style="33"/>
    <col min="13059" max="13059" width="6.140625" style="33" customWidth="1"/>
    <col min="13060" max="13060" width="7.42578125" style="33" customWidth="1"/>
    <col min="13061" max="13061" width="24.7109375" style="33" customWidth="1"/>
    <col min="13062" max="13063" width="12.5703125" style="33" customWidth="1"/>
    <col min="13064" max="13064" width="18" style="33" customWidth="1"/>
    <col min="13065" max="13065" width="15.7109375" style="33" customWidth="1"/>
    <col min="13066" max="13066" width="19" style="33" customWidth="1"/>
    <col min="13067" max="13067" width="16.7109375" style="33" customWidth="1"/>
    <col min="13068" max="13068" width="15.5703125" style="33" customWidth="1"/>
    <col min="13069" max="13069" width="19" style="33" customWidth="1"/>
    <col min="13070" max="13070" width="16.7109375" style="33" customWidth="1"/>
    <col min="13071" max="13071" width="15.85546875" style="33" customWidth="1"/>
    <col min="13072" max="13072" width="14.7109375" style="33" bestFit="1" customWidth="1"/>
    <col min="13073" max="13312" width="11.42578125" style="33"/>
    <col min="13313" max="13313" width="12" style="33" customWidth="1"/>
    <col min="13314" max="13314" width="11.42578125" style="33"/>
    <col min="13315" max="13315" width="6.140625" style="33" customWidth="1"/>
    <col min="13316" max="13316" width="7.42578125" style="33" customWidth="1"/>
    <col min="13317" max="13317" width="24.7109375" style="33" customWidth="1"/>
    <col min="13318" max="13319" width="12.5703125" style="33" customWidth="1"/>
    <col min="13320" max="13320" width="18" style="33" customWidth="1"/>
    <col min="13321" max="13321" width="15.7109375" style="33" customWidth="1"/>
    <col min="13322" max="13322" width="19" style="33" customWidth="1"/>
    <col min="13323" max="13323" width="16.7109375" style="33" customWidth="1"/>
    <col min="13324" max="13324" width="15.5703125" style="33" customWidth="1"/>
    <col min="13325" max="13325" width="19" style="33" customWidth="1"/>
    <col min="13326" max="13326" width="16.7109375" style="33" customWidth="1"/>
    <col min="13327" max="13327" width="15.85546875" style="33" customWidth="1"/>
    <col min="13328" max="13328" width="14.7109375" style="33" bestFit="1" customWidth="1"/>
    <col min="13329" max="13568" width="11.42578125" style="33"/>
    <col min="13569" max="13569" width="12" style="33" customWidth="1"/>
    <col min="13570" max="13570" width="11.42578125" style="33"/>
    <col min="13571" max="13571" width="6.140625" style="33" customWidth="1"/>
    <col min="13572" max="13572" width="7.42578125" style="33" customWidth="1"/>
    <col min="13573" max="13573" width="24.7109375" style="33" customWidth="1"/>
    <col min="13574" max="13575" width="12.5703125" style="33" customWidth="1"/>
    <col min="13576" max="13576" width="18" style="33" customWidth="1"/>
    <col min="13577" max="13577" width="15.7109375" style="33" customWidth="1"/>
    <col min="13578" max="13578" width="19" style="33" customWidth="1"/>
    <col min="13579" max="13579" width="16.7109375" style="33" customWidth="1"/>
    <col min="13580" max="13580" width="15.5703125" style="33" customWidth="1"/>
    <col min="13581" max="13581" width="19" style="33" customWidth="1"/>
    <col min="13582" max="13582" width="16.7109375" style="33" customWidth="1"/>
    <col min="13583" max="13583" width="15.85546875" style="33" customWidth="1"/>
    <col min="13584" max="13584" width="14.7109375" style="33" bestFit="1" customWidth="1"/>
    <col min="13585" max="13824" width="11.42578125" style="33"/>
    <col min="13825" max="13825" width="12" style="33" customWidth="1"/>
    <col min="13826" max="13826" width="11.42578125" style="33"/>
    <col min="13827" max="13827" width="6.140625" style="33" customWidth="1"/>
    <col min="13828" max="13828" width="7.42578125" style="33" customWidth="1"/>
    <col min="13829" max="13829" width="24.7109375" style="33" customWidth="1"/>
    <col min="13830" max="13831" width="12.5703125" style="33" customWidth="1"/>
    <col min="13832" max="13832" width="18" style="33" customWidth="1"/>
    <col min="13833" max="13833" width="15.7109375" style="33" customWidth="1"/>
    <col min="13834" max="13834" width="19" style="33" customWidth="1"/>
    <col min="13835" max="13835" width="16.7109375" style="33" customWidth="1"/>
    <col min="13836" max="13836" width="15.5703125" style="33" customWidth="1"/>
    <col min="13837" max="13837" width="19" style="33" customWidth="1"/>
    <col min="13838" max="13838" width="16.7109375" style="33" customWidth="1"/>
    <col min="13839" max="13839" width="15.85546875" style="33" customWidth="1"/>
    <col min="13840" max="13840" width="14.7109375" style="33" bestFit="1" customWidth="1"/>
    <col min="13841" max="14080" width="11.42578125" style="33"/>
    <col min="14081" max="14081" width="12" style="33" customWidth="1"/>
    <col min="14082" max="14082" width="11.42578125" style="33"/>
    <col min="14083" max="14083" width="6.140625" style="33" customWidth="1"/>
    <col min="14084" max="14084" width="7.42578125" style="33" customWidth="1"/>
    <col min="14085" max="14085" width="24.7109375" style="33" customWidth="1"/>
    <col min="14086" max="14087" width="12.5703125" style="33" customWidth="1"/>
    <col min="14088" max="14088" width="18" style="33" customWidth="1"/>
    <col min="14089" max="14089" width="15.7109375" style="33" customWidth="1"/>
    <col min="14090" max="14090" width="19" style="33" customWidth="1"/>
    <col min="14091" max="14091" width="16.7109375" style="33" customWidth="1"/>
    <col min="14092" max="14092" width="15.5703125" style="33" customWidth="1"/>
    <col min="14093" max="14093" width="19" style="33" customWidth="1"/>
    <col min="14094" max="14094" width="16.7109375" style="33" customWidth="1"/>
    <col min="14095" max="14095" width="15.85546875" style="33" customWidth="1"/>
    <col min="14096" max="14096" width="14.7109375" style="33" bestFit="1" customWidth="1"/>
    <col min="14097" max="14336" width="11.42578125" style="33"/>
    <col min="14337" max="14337" width="12" style="33" customWidth="1"/>
    <col min="14338" max="14338" width="11.42578125" style="33"/>
    <col min="14339" max="14339" width="6.140625" style="33" customWidth="1"/>
    <col min="14340" max="14340" width="7.42578125" style="33" customWidth="1"/>
    <col min="14341" max="14341" width="24.7109375" style="33" customWidth="1"/>
    <col min="14342" max="14343" width="12.5703125" style="33" customWidth="1"/>
    <col min="14344" max="14344" width="18" style="33" customWidth="1"/>
    <col min="14345" max="14345" width="15.7109375" style="33" customWidth="1"/>
    <col min="14346" max="14346" width="19" style="33" customWidth="1"/>
    <col min="14347" max="14347" width="16.7109375" style="33" customWidth="1"/>
    <col min="14348" max="14348" width="15.5703125" style="33" customWidth="1"/>
    <col min="14349" max="14349" width="19" style="33" customWidth="1"/>
    <col min="14350" max="14350" width="16.7109375" style="33" customWidth="1"/>
    <col min="14351" max="14351" width="15.85546875" style="33" customWidth="1"/>
    <col min="14352" max="14352" width="14.7109375" style="33" bestFit="1" customWidth="1"/>
    <col min="14353" max="14592" width="11.42578125" style="33"/>
    <col min="14593" max="14593" width="12" style="33" customWidth="1"/>
    <col min="14594" max="14594" width="11.42578125" style="33"/>
    <col min="14595" max="14595" width="6.140625" style="33" customWidth="1"/>
    <col min="14596" max="14596" width="7.42578125" style="33" customWidth="1"/>
    <col min="14597" max="14597" width="24.7109375" style="33" customWidth="1"/>
    <col min="14598" max="14599" width="12.5703125" style="33" customWidth="1"/>
    <col min="14600" max="14600" width="18" style="33" customWidth="1"/>
    <col min="14601" max="14601" width="15.7109375" style="33" customWidth="1"/>
    <col min="14602" max="14602" width="19" style="33" customWidth="1"/>
    <col min="14603" max="14603" width="16.7109375" style="33" customWidth="1"/>
    <col min="14604" max="14604" width="15.5703125" style="33" customWidth="1"/>
    <col min="14605" max="14605" width="19" style="33" customWidth="1"/>
    <col min="14606" max="14606" width="16.7109375" style="33" customWidth="1"/>
    <col min="14607" max="14607" width="15.85546875" style="33" customWidth="1"/>
    <col min="14608" max="14608" width="14.7109375" style="33" bestFit="1" customWidth="1"/>
    <col min="14609" max="14848" width="11.42578125" style="33"/>
    <col min="14849" max="14849" width="12" style="33" customWidth="1"/>
    <col min="14850" max="14850" width="11.42578125" style="33"/>
    <col min="14851" max="14851" width="6.140625" style="33" customWidth="1"/>
    <col min="14852" max="14852" width="7.42578125" style="33" customWidth="1"/>
    <col min="14853" max="14853" width="24.7109375" style="33" customWidth="1"/>
    <col min="14854" max="14855" width="12.5703125" style="33" customWidth="1"/>
    <col min="14856" max="14856" width="18" style="33" customWidth="1"/>
    <col min="14857" max="14857" width="15.7109375" style="33" customWidth="1"/>
    <col min="14858" max="14858" width="19" style="33" customWidth="1"/>
    <col min="14859" max="14859" width="16.7109375" style="33" customWidth="1"/>
    <col min="14860" max="14860" width="15.5703125" style="33" customWidth="1"/>
    <col min="14861" max="14861" width="19" style="33" customWidth="1"/>
    <col min="14862" max="14862" width="16.7109375" style="33" customWidth="1"/>
    <col min="14863" max="14863" width="15.85546875" style="33" customWidth="1"/>
    <col min="14864" max="14864" width="14.7109375" style="33" bestFit="1" customWidth="1"/>
    <col min="14865" max="15104" width="11.42578125" style="33"/>
    <col min="15105" max="15105" width="12" style="33" customWidth="1"/>
    <col min="15106" max="15106" width="11.42578125" style="33"/>
    <col min="15107" max="15107" width="6.140625" style="33" customWidth="1"/>
    <col min="15108" max="15108" width="7.42578125" style="33" customWidth="1"/>
    <col min="15109" max="15109" width="24.7109375" style="33" customWidth="1"/>
    <col min="15110" max="15111" width="12.5703125" style="33" customWidth="1"/>
    <col min="15112" max="15112" width="18" style="33" customWidth="1"/>
    <col min="15113" max="15113" width="15.7109375" style="33" customWidth="1"/>
    <col min="15114" max="15114" width="19" style="33" customWidth="1"/>
    <col min="15115" max="15115" width="16.7109375" style="33" customWidth="1"/>
    <col min="15116" max="15116" width="15.5703125" style="33" customWidth="1"/>
    <col min="15117" max="15117" width="19" style="33" customWidth="1"/>
    <col min="15118" max="15118" width="16.7109375" style="33" customWidth="1"/>
    <col min="15119" max="15119" width="15.85546875" style="33" customWidth="1"/>
    <col min="15120" max="15120" width="14.7109375" style="33" bestFit="1" customWidth="1"/>
    <col min="15121" max="15360" width="11.42578125" style="33"/>
    <col min="15361" max="15361" width="12" style="33" customWidth="1"/>
    <col min="15362" max="15362" width="11.42578125" style="33"/>
    <col min="15363" max="15363" width="6.140625" style="33" customWidth="1"/>
    <col min="15364" max="15364" width="7.42578125" style="33" customWidth="1"/>
    <col min="15365" max="15365" width="24.7109375" style="33" customWidth="1"/>
    <col min="15366" max="15367" width="12.5703125" style="33" customWidth="1"/>
    <col min="15368" max="15368" width="18" style="33" customWidth="1"/>
    <col min="15369" max="15369" width="15.7109375" style="33" customWidth="1"/>
    <col min="15370" max="15370" width="19" style="33" customWidth="1"/>
    <col min="15371" max="15371" width="16.7109375" style="33" customWidth="1"/>
    <col min="15372" max="15372" width="15.5703125" style="33" customWidth="1"/>
    <col min="15373" max="15373" width="19" style="33" customWidth="1"/>
    <col min="15374" max="15374" width="16.7109375" style="33" customWidth="1"/>
    <col min="15375" max="15375" width="15.85546875" style="33" customWidth="1"/>
    <col min="15376" max="15376" width="14.7109375" style="33" bestFit="1" customWidth="1"/>
    <col min="15377" max="15616" width="11.42578125" style="33"/>
    <col min="15617" max="15617" width="12" style="33" customWidth="1"/>
    <col min="15618" max="15618" width="11.42578125" style="33"/>
    <col min="15619" max="15619" width="6.140625" style="33" customWidth="1"/>
    <col min="15620" max="15620" width="7.42578125" style="33" customWidth="1"/>
    <col min="15621" max="15621" width="24.7109375" style="33" customWidth="1"/>
    <col min="15622" max="15623" width="12.5703125" style="33" customWidth="1"/>
    <col min="15624" max="15624" width="18" style="33" customWidth="1"/>
    <col min="15625" max="15625" width="15.7109375" style="33" customWidth="1"/>
    <col min="15626" max="15626" width="19" style="33" customWidth="1"/>
    <col min="15627" max="15627" width="16.7109375" style="33" customWidth="1"/>
    <col min="15628" max="15628" width="15.5703125" style="33" customWidth="1"/>
    <col min="15629" max="15629" width="19" style="33" customWidth="1"/>
    <col min="15630" max="15630" width="16.7109375" style="33" customWidth="1"/>
    <col min="15631" max="15631" width="15.85546875" style="33" customWidth="1"/>
    <col min="15632" max="15632" width="14.7109375" style="33" bestFit="1" customWidth="1"/>
    <col min="15633" max="15872" width="11.42578125" style="33"/>
    <col min="15873" max="15873" width="12" style="33" customWidth="1"/>
    <col min="15874" max="15874" width="11.42578125" style="33"/>
    <col min="15875" max="15875" width="6.140625" style="33" customWidth="1"/>
    <col min="15876" max="15876" width="7.42578125" style="33" customWidth="1"/>
    <col min="15877" max="15877" width="24.7109375" style="33" customWidth="1"/>
    <col min="15878" max="15879" width="12.5703125" style="33" customWidth="1"/>
    <col min="15880" max="15880" width="18" style="33" customWidth="1"/>
    <col min="15881" max="15881" width="15.7109375" style="33" customWidth="1"/>
    <col min="15882" max="15882" width="19" style="33" customWidth="1"/>
    <col min="15883" max="15883" width="16.7109375" style="33" customWidth="1"/>
    <col min="15884" max="15884" width="15.5703125" style="33" customWidth="1"/>
    <col min="15885" max="15885" width="19" style="33" customWidth="1"/>
    <col min="15886" max="15886" width="16.7109375" style="33" customWidth="1"/>
    <col min="15887" max="15887" width="15.85546875" style="33" customWidth="1"/>
    <col min="15888" max="15888" width="14.7109375" style="33" bestFit="1" customWidth="1"/>
    <col min="15889" max="16128" width="11.42578125" style="33"/>
    <col min="16129" max="16129" width="12" style="33" customWidth="1"/>
    <col min="16130" max="16130" width="11.42578125" style="33"/>
    <col min="16131" max="16131" width="6.140625" style="33" customWidth="1"/>
    <col min="16132" max="16132" width="7.42578125" style="33" customWidth="1"/>
    <col min="16133" max="16133" width="24.7109375" style="33" customWidth="1"/>
    <col min="16134" max="16135" width="12.5703125" style="33" customWidth="1"/>
    <col min="16136" max="16136" width="18" style="33" customWidth="1"/>
    <col min="16137" max="16137" width="15.7109375" style="33" customWidth="1"/>
    <col min="16138" max="16138" width="19" style="33" customWidth="1"/>
    <col min="16139" max="16139" width="16.7109375" style="33" customWidth="1"/>
    <col min="16140" max="16140" width="15.5703125" style="33" customWidth="1"/>
    <col min="16141" max="16141" width="19" style="33" customWidth="1"/>
    <col min="16142" max="16142" width="16.7109375" style="33" customWidth="1"/>
    <col min="16143" max="16143" width="15.85546875" style="33" customWidth="1"/>
    <col min="16144" max="16144" width="14.7109375" style="33" bestFit="1" customWidth="1"/>
    <col min="16145" max="16384" width="11.42578125" style="33"/>
  </cols>
  <sheetData>
    <row r="5" spans="1:15" ht="12.75">
      <c r="A5" s="29"/>
      <c r="B5" s="29"/>
      <c r="C5" s="29"/>
      <c r="D5" s="29"/>
      <c r="E5" s="29"/>
      <c r="F5" s="29"/>
      <c r="G5" s="29"/>
      <c r="H5" s="30"/>
      <c r="I5" s="30"/>
      <c r="J5" s="30"/>
      <c r="K5" s="31"/>
      <c r="M5" s="30"/>
      <c r="O5" s="31" t="s">
        <v>30</v>
      </c>
    </row>
    <row r="6" spans="1:15" ht="12">
      <c r="A6" s="29"/>
      <c r="B6" s="29"/>
      <c r="C6" s="29"/>
      <c r="D6" s="29"/>
      <c r="E6" s="29"/>
      <c r="F6" s="29"/>
      <c r="G6" s="29"/>
      <c r="H6" s="30"/>
      <c r="I6" s="30"/>
      <c r="J6" s="30"/>
      <c r="K6" s="34"/>
      <c r="M6" s="30"/>
      <c r="O6" s="35" t="s">
        <v>31</v>
      </c>
    </row>
    <row r="7" spans="1:15" ht="12">
      <c r="A7" s="29"/>
      <c r="B7" s="29"/>
      <c r="C7" s="29"/>
      <c r="D7" s="29"/>
      <c r="E7" s="29"/>
      <c r="F7" s="29"/>
      <c r="G7" s="29"/>
      <c r="H7" s="30"/>
      <c r="I7" s="30"/>
      <c r="J7" s="30"/>
      <c r="K7" s="34"/>
      <c r="M7" s="30"/>
      <c r="O7" s="34"/>
    </row>
    <row r="8" spans="1:15" ht="15">
      <c r="A8" s="36" t="s">
        <v>32</v>
      </c>
      <c r="B8" s="29"/>
      <c r="C8" s="29"/>
      <c r="D8" s="29"/>
      <c r="E8" s="37"/>
      <c r="F8" s="37"/>
      <c r="G8" s="37"/>
      <c r="H8" s="38"/>
      <c r="I8" s="38"/>
      <c r="J8" s="39"/>
      <c r="K8" s="30"/>
      <c r="L8" s="30"/>
      <c r="M8" s="39"/>
      <c r="N8" s="30"/>
      <c r="O8" s="30"/>
    </row>
    <row r="9" spans="1:15" ht="12.75">
      <c r="A9" s="40"/>
      <c r="B9" s="29"/>
      <c r="C9" s="29"/>
      <c r="D9" s="29"/>
      <c r="E9" s="41"/>
      <c r="F9" s="41"/>
      <c r="G9" s="41"/>
      <c r="H9" s="42"/>
      <c r="I9" s="42"/>
      <c r="J9" s="43"/>
      <c r="K9" s="30"/>
      <c r="L9" s="30"/>
      <c r="M9" s="43"/>
      <c r="N9" s="30"/>
      <c r="O9" s="30"/>
    </row>
    <row r="10" spans="1:15" ht="12.75">
      <c r="A10" s="40" t="s">
        <v>33</v>
      </c>
      <c r="B10" s="29"/>
      <c r="C10" s="29"/>
      <c r="D10" s="29"/>
      <c r="E10" s="41"/>
      <c r="F10" s="41"/>
      <c r="G10" s="41"/>
      <c r="H10" s="44"/>
      <c r="I10" s="44"/>
      <c r="J10" s="43"/>
      <c r="K10" s="30"/>
      <c r="L10" s="30"/>
      <c r="M10" s="43"/>
      <c r="N10" s="30"/>
      <c r="O10" s="30"/>
    </row>
    <row r="11" spans="1:15" ht="13.5" thickBot="1">
      <c r="A11" s="45"/>
      <c r="B11" s="29"/>
      <c r="C11" s="29"/>
      <c r="D11" s="29"/>
      <c r="E11" s="29"/>
      <c r="F11" s="29"/>
      <c r="G11" s="29"/>
      <c r="H11" s="46"/>
      <c r="I11" s="46"/>
      <c r="J11" s="30"/>
      <c r="K11" s="30"/>
      <c r="L11" s="30"/>
      <c r="M11" s="30"/>
      <c r="N11" s="30"/>
      <c r="O11" s="30"/>
    </row>
    <row r="12" spans="1:15" ht="12.75" thickBot="1">
      <c r="A12" s="47"/>
      <c r="B12" s="48"/>
      <c r="C12" s="48"/>
      <c r="D12" s="48"/>
      <c r="E12" s="49"/>
      <c r="F12" s="47"/>
      <c r="G12" s="48"/>
      <c r="H12" s="50"/>
      <c r="I12" s="50"/>
      <c r="J12" s="122" t="s">
        <v>34</v>
      </c>
      <c r="K12" s="123"/>
      <c r="L12" s="124"/>
      <c r="M12" s="122" t="s">
        <v>35</v>
      </c>
      <c r="N12" s="123"/>
      <c r="O12" s="124"/>
    </row>
    <row r="13" spans="1:15">
      <c r="A13" s="125" t="s">
        <v>36</v>
      </c>
      <c r="B13" s="126"/>
      <c r="C13" s="126"/>
      <c r="D13" s="126"/>
      <c r="E13" s="127"/>
      <c r="F13" s="131" t="s">
        <v>37</v>
      </c>
      <c r="G13" s="133" t="s">
        <v>38</v>
      </c>
      <c r="H13" s="134" t="s">
        <v>39</v>
      </c>
      <c r="I13" s="136" t="s">
        <v>40</v>
      </c>
      <c r="J13" s="119" t="s">
        <v>41</v>
      </c>
      <c r="K13" s="119" t="s">
        <v>42</v>
      </c>
      <c r="L13" s="121" t="s">
        <v>43</v>
      </c>
      <c r="M13" s="119" t="s">
        <v>41</v>
      </c>
      <c r="N13" s="119" t="s">
        <v>42</v>
      </c>
      <c r="O13" s="121" t="s">
        <v>43</v>
      </c>
    </row>
    <row r="14" spans="1:15" ht="16.5" customHeight="1" thickBot="1">
      <c r="A14" s="128"/>
      <c r="B14" s="129"/>
      <c r="C14" s="129"/>
      <c r="D14" s="129"/>
      <c r="E14" s="130"/>
      <c r="F14" s="132"/>
      <c r="G14" s="132"/>
      <c r="H14" s="135"/>
      <c r="I14" s="137"/>
      <c r="J14" s="120"/>
      <c r="K14" s="120"/>
      <c r="L14" s="120"/>
      <c r="M14" s="120"/>
      <c r="N14" s="120"/>
      <c r="O14" s="120"/>
    </row>
    <row r="15" spans="1:15" ht="13.5" thickBot="1">
      <c r="A15" s="113" t="s">
        <v>44</v>
      </c>
      <c r="B15" s="114"/>
      <c r="C15" s="114"/>
      <c r="D15" s="114"/>
      <c r="E15" s="115"/>
      <c r="F15" s="54"/>
      <c r="G15" s="54"/>
      <c r="H15" s="55">
        <f>+H17</f>
        <v>10885005041.118279</v>
      </c>
      <c r="I15" s="55">
        <f t="shared" ref="I15:O15" si="0">+I17</f>
        <v>1169067473.2</v>
      </c>
      <c r="J15" s="55">
        <f t="shared" si="0"/>
        <v>2419216290.8985214</v>
      </c>
      <c r="K15" s="55">
        <f t="shared" si="0"/>
        <v>500680807.96889579</v>
      </c>
      <c r="L15" s="55">
        <f t="shared" si="0"/>
        <v>0</v>
      </c>
      <c r="M15" s="55">
        <f t="shared" si="0"/>
        <v>2419216290.8985219</v>
      </c>
      <c r="N15" s="55">
        <f t="shared" si="0"/>
        <v>500680807.96889579</v>
      </c>
      <c r="O15" s="55">
        <f t="shared" si="0"/>
        <v>0</v>
      </c>
    </row>
    <row r="16" spans="1:15" ht="12">
      <c r="A16" s="56"/>
      <c r="B16" s="57"/>
      <c r="C16" s="57"/>
      <c r="D16" s="57"/>
      <c r="E16" s="58"/>
      <c r="F16" s="59"/>
      <c r="G16" s="59"/>
      <c r="H16" s="60"/>
      <c r="I16" s="61"/>
      <c r="J16" s="60"/>
      <c r="K16" s="60"/>
      <c r="L16" s="60"/>
      <c r="M16" s="60"/>
      <c r="N16" s="60"/>
      <c r="O16" s="60"/>
    </row>
    <row r="17" spans="1:15" s="67" customFormat="1" ht="12">
      <c r="A17" s="62" t="s">
        <v>45</v>
      </c>
      <c r="B17" s="63"/>
      <c r="C17" s="63"/>
      <c r="D17" s="63"/>
      <c r="E17" s="64"/>
      <c r="F17" s="65"/>
      <c r="G17" s="65"/>
      <c r="H17" s="66">
        <f>+H19+H24+H26+H30+H33</f>
        <v>10885005041.118279</v>
      </c>
      <c r="I17" s="66">
        <f t="shared" ref="I17:O17" si="1">+I19+I24+I26+I30+I33</f>
        <v>1169067473.2</v>
      </c>
      <c r="J17" s="66">
        <f t="shared" si="1"/>
        <v>2419216290.8985214</v>
      </c>
      <c r="K17" s="66">
        <f t="shared" si="1"/>
        <v>500680807.96889579</v>
      </c>
      <c r="L17" s="66">
        <f t="shared" si="1"/>
        <v>0</v>
      </c>
      <c r="M17" s="66">
        <f t="shared" si="1"/>
        <v>2419216290.8985219</v>
      </c>
      <c r="N17" s="66">
        <f t="shared" si="1"/>
        <v>500680807.96889579</v>
      </c>
      <c r="O17" s="66">
        <f t="shared" si="1"/>
        <v>0</v>
      </c>
    </row>
    <row r="18" spans="1:15" ht="12">
      <c r="A18" s="68"/>
      <c r="B18" s="29"/>
      <c r="C18" s="29"/>
      <c r="D18" s="29"/>
      <c r="E18" s="69"/>
      <c r="F18" s="70"/>
      <c r="G18" s="70"/>
      <c r="H18" s="71"/>
      <c r="I18" s="72"/>
      <c r="J18" s="71"/>
      <c r="K18" s="71"/>
      <c r="L18" s="71"/>
      <c r="M18" s="71"/>
      <c r="N18" s="71"/>
      <c r="O18" s="71"/>
    </row>
    <row r="19" spans="1:15" s="67" customFormat="1" ht="12">
      <c r="A19" s="62" t="s">
        <v>46</v>
      </c>
      <c r="B19" s="63"/>
      <c r="C19" s="63"/>
      <c r="D19" s="63"/>
      <c r="E19" s="64"/>
      <c r="F19" s="65"/>
      <c r="G19" s="65"/>
      <c r="H19" s="66">
        <f t="shared" ref="H19:O19" si="2">+H20+H21+H22</f>
        <v>4505645093.2882729</v>
      </c>
      <c r="I19" s="66">
        <f t="shared" si="2"/>
        <v>0</v>
      </c>
      <c r="J19" s="66">
        <f t="shared" si="2"/>
        <v>1442421322.5899999</v>
      </c>
      <c r="K19" s="66">
        <f t="shared" si="2"/>
        <v>38390420.18</v>
      </c>
      <c r="L19" s="66">
        <f t="shared" si="2"/>
        <v>0</v>
      </c>
      <c r="M19" s="66">
        <f t="shared" si="2"/>
        <v>1442421322.5899999</v>
      </c>
      <c r="N19" s="66">
        <f t="shared" si="2"/>
        <v>38390420.18</v>
      </c>
      <c r="O19" s="66">
        <f t="shared" si="2"/>
        <v>0</v>
      </c>
    </row>
    <row r="20" spans="1:15" ht="12">
      <c r="A20" s="73" t="s">
        <v>47</v>
      </c>
      <c r="B20" s="29"/>
      <c r="C20" s="29"/>
      <c r="D20" s="29"/>
      <c r="E20" s="69"/>
      <c r="F20" s="70" t="s">
        <v>48</v>
      </c>
      <c r="G20" s="74">
        <v>45230</v>
      </c>
      <c r="H20" s="71">
        <f>+PAGADO!O14</f>
        <v>110236580.84999999</v>
      </c>
      <c r="I20" s="72"/>
      <c r="J20" s="71">
        <f>+DEVENGADO!O12</f>
        <v>199008095.34</v>
      </c>
      <c r="K20" s="71">
        <f>+DEVENGADO!O13</f>
        <v>37257223.340000004</v>
      </c>
      <c r="L20" s="71"/>
      <c r="M20" s="71">
        <f>+PAGADO!O12</f>
        <v>199008095.34</v>
      </c>
      <c r="N20" s="71">
        <f>+PAGADO!O13</f>
        <v>37257223.340000004</v>
      </c>
      <c r="O20" s="71"/>
    </row>
    <row r="21" spans="1:15" ht="12">
      <c r="A21" s="73" t="s">
        <v>49</v>
      </c>
      <c r="B21" s="29"/>
      <c r="C21" s="29"/>
      <c r="D21" s="29"/>
      <c r="E21" s="69"/>
      <c r="F21" s="70" t="s">
        <v>48</v>
      </c>
      <c r="G21" s="74">
        <v>45291</v>
      </c>
      <c r="H21" s="71">
        <f>+PAGADO!O19</f>
        <v>1101430347.0999999</v>
      </c>
      <c r="I21" s="72"/>
      <c r="J21" s="71">
        <f>+DEVENGADO!O17</f>
        <v>311582656.89999998</v>
      </c>
      <c r="K21" s="71">
        <f>+DEVENGADO!O18</f>
        <v>283963.91000000003</v>
      </c>
      <c r="L21" s="71"/>
      <c r="M21" s="71">
        <f>+PAGADO!O17</f>
        <v>311582656.89999998</v>
      </c>
      <c r="N21" s="71">
        <f>+PAGADO!O18</f>
        <v>283963.91000000003</v>
      </c>
      <c r="O21" s="71"/>
    </row>
    <row r="22" spans="1:15" ht="12">
      <c r="A22" s="73" t="s">
        <v>50</v>
      </c>
      <c r="B22" s="29"/>
      <c r="C22" s="29"/>
      <c r="D22" s="29"/>
      <c r="E22" s="69"/>
      <c r="F22" s="70" t="s">
        <v>48</v>
      </c>
      <c r="G22" s="74">
        <v>45291</v>
      </c>
      <c r="H22" s="71">
        <f>+PAGADO!O24</f>
        <v>3293978165.338273</v>
      </c>
      <c r="I22" s="72"/>
      <c r="J22" s="71">
        <f>+DEVENGADO!O22</f>
        <v>931830570.3499999</v>
      </c>
      <c r="K22" s="71">
        <f>+DEVENGADO!O23</f>
        <v>849232.93</v>
      </c>
      <c r="L22" s="71"/>
      <c r="M22" s="71">
        <f>+PAGADO!O22</f>
        <v>931830570.3499999</v>
      </c>
      <c r="N22" s="71">
        <f>+PAGADO!O23</f>
        <v>849232.93</v>
      </c>
      <c r="O22" s="71"/>
    </row>
    <row r="23" spans="1:15" ht="12">
      <c r="A23" s="68"/>
      <c r="B23" s="29"/>
      <c r="C23" s="29"/>
      <c r="D23" s="29"/>
      <c r="E23" s="69"/>
      <c r="F23" s="70"/>
      <c r="G23" s="70"/>
      <c r="H23" s="71"/>
      <c r="I23" s="72"/>
      <c r="J23" s="75"/>
      <c r="K23" s="71"/>
      <c r="L23" s="71"/>
      <c r="M23" s="76"/>
      <c r="N23" s="71"/>
      <c r="O23" s="71"/>
    </row>
    <row r="24" spans="1:15" s="67" customFormat="1" ht="12">
      <c r="A24" s="77" t="s">
        <v>51</v>
      </c>
      <c r="B24" s="63"/>
      <c r="C24" s="63"/>
      <c r="D24" s="63"/>
      <c r="E24" s="64"/>
      <c r="F24" s="65"/>
      <c r="G24" s="65"/>
      <c r="H24" s="66"/>
      <c r="I24" s="78"/>
      <c r="J24" s="66"/>
      <c r="K24" s="66"/>
      <c r="L24" s="66"/>
      <c r="M24" s="66"/>
      <c r="N24" s="66"/>
      <c r="O24" s="66"/>
    </row>
    <row r="25" spans="1:15" ht="12">
      <c r="A25" s="73"/>
      <c r="B25" s="29"/>
      <c r="C25" s="29"/>
      <c r="D25" s="29"/>
      <c r="E25" s="69"/>
      <c r="F25" s="70"/>
      <c r="G25" s="70"/>
      <c r="H25" s="71"/>
      <c r="I25" s="72"/>
      <c r="J25" s="71"/>
      <c r="K25" s="71"/>
      <c r="L25" s="71"/>
      <c r="M25" s="71"/>
      <c r="N25" s="71"/>
      <c r="O25" s="71"/>
    </row>
    <row r="26" spans="1:15" s="67" customFormat="1" ht="12">
      <c r="A26" s="77" t="s">
        <v>52</v>
      </c>
      <c r="B26" s="63"/>
      <c r="C26" s="63"/>
      <c r="D26" s="63"/>
      <c r="E26" s="64"/>
      <c r="F26" s="65"/>
      <c r="G26" s="65"/>
      <c r="H26" s="66">
        <f>+H27+H28</f>
        <v>0</v>
      </c>
      <c r="I26" s="66">
        <f t="shared" ref="I26:O26" si="3">+I27+I28</f>
        <v>0</v>
      </c>
      <c r="J26" s="66">
        <f t="shared" si="3"/>
        <v>28936872.659806572</v>
      </c>
      <c r="K26" s="66">
        <f t="shared" si="3"/>
        <v>1155009.6031717174</v>
      </c>
      <c r="L26" s="66">
        <f t="shared" si="3"/>
        <v>0</v>
      </c>
      <c r="M26" s="66">
        <f t="shared" si="3"/>
        <v>54270050.968521781</v>
      </c>
      <c r="N26" s="66">
        <f t="shared" si="3"/>
        <v>26063143.468895797</v>
      </c>
      <c r="O26" s="66">
        <f t="shared" si="3"/>
        <v>0</v>
      </c>
    </row>
    <row r="27" spans="1:15" ht="12">
      <c r="A27" s="73" t="s">
        <v>53</v>
      </c>
      <c r="B27" s="29"/>
      <c r="C27" s="29"/>
      <c r="D27" s="29"/>
      <c r="E27" s="69"/>
      <c r="F27" s="70" t="s">
        <v>54</v>
      </c>
      <c r="G27" s="74">
        <v>44286</v>
      </c>
      <c r="H27" s="71">
        <f>+PAGADO!O34</f>
        <v>0</v>
      </c>
      <c r="I27" s="71"/>
      <c r="J27" s="71">
        <f>+DEVENGADO!O27</f>
        <v>0</v>
      </c>
      <c r="K27" s="71">
        <f>+DEVENGADO!O28</f>
        <v>0</v>
      </c>
      <c r="L27" s="71"/>
      <c r="M27" s="71">
        <f>+PAGADO!O32</f>
        <v>28936872.659806572</v>
      </c>
      <c r="N27" s="71">
        <f>+PAGADO!O33</f>
        <v>1155009.6031717174</v>
      </c>
      <c r="O27" s="71"/>
    </row>
    <row r="28" spans="1:15" ht="12">
      <c r="A28" s="73" t="s">
        <v>55</v>
      </c>
      <c r="B28" s="29"/>
      <c r="C28" s="29"/>
      <c r="D28" s="29"/>
      <c r="E28" s="69"/>
      <c r="F28" s="70" t="s">
        <v>54</v>
      </c>
      <c r="G28" s="74">
        <v>44196</v>
      </c>
      <c r="H28" s="71">
        <f>+PAGADO!O39</f>
        <v>0</v>
      </c>
      <c r="I28" s="71"/>
      <c r="J28" s="71">
        <f>+DEVENGADO!O32</f>
        <v>28936872.659806572</v>
      </c>
      <c r="K28" s="71">
        <f>+DEVENGADO!O33</f>
        <v>1155009.6031717174</v>
      </c>
      <c r="L28" s="71"/>
      <c r="M28" s="71">
        <f>+PAGADO!O37</f>
        <v>25333178.308715209</v>
      </c>
      <c r="N28" s="71">
        <f>+PAGADO!O38</f>
        <v>24908133.865724079</v>
      </c>
      <c r="O28" s="71"/>
    </row>
    <row r="29" spans="1:15" ht="12">
      <c r="A29" s="68"/>
      <c r="B29" s="29"/>
      <c r="C29" s="29"/>
      <c r="D29" s="29"/>
      <c r="E29" s="69"/>
      <c r="F29" s="70"/>
      <c r="G29" s="70"/>
      <c r="H29" s="71"/>
      <c r="I29" s="72"/>
      <c r="J29" s="71"/>
      <c r="K29" s="71"/>
      <c r="L29" s="71"/>
      <c r="M29" s="71"/>
      <c r="N29" s="71"/>
      <c r="O29" s="71"/>
    </row>
    <row r="30" spans="1:15" s="67" customFormat="1" ht="12">
      <c r="A30" s="62" t="s">
        <v>56</v>
      </c>
      <c r="B30" s="63"/>
      <c r="C30" s="63"/>
      <c r="D30" s="63"/>
      <c r="E30" s="64"/>
      <c r="F30" s="65"/>
      <c r="G30" s="65"/>
      <c r="H30" s="66">
        <f>+H31</f>
        <v>47380877.600000001</v>
      </c>
      <c r="I30" s="66">
        <f t="shared" ref="I30:O30" si="4">+I31</f>
        <v>0</v>
      </c>
      <c r="J30" s="66">
        <f t="shared" si="4"/>
        <v>25333178.308715209</v>
      </c>
      <c r="K30" s="66">
        <f t="shared" si="4"/>
        <v>24908133.865724079</v>
      </c>
      <c r="L30" s="66">
        <f t="shared" si="4"/>
        <v>0</v>
      </c>
      <c r="M30" s="66">
        <f t="shared" si="4"/>
        <v>3053191.2</v>
      </c>
      <c r="N30" s="66">
        <f t="shared" si="4"/>
        <v>1000130.9600000001</v>
      </c>
      <c r="O30" s="66">
        <f t="shared" si="4"/>
        <v>0</v>
      </c>
    </row>
    <row r="31" spans="1:15" ht="12">
      <c r="A31" s="73" t="s">
        <v>57</v>
      </c>
      <c r="B31" s="29"/>
      <c r="C31" s="29"/>
      <c r="D31" s="29"/>
      <c r="E31" s="69"/>
      <c r="F31" s="70" t="s">
        <v>48</v>
      </c>
      <c r="G31" s="74">
        <v>46418</v>
      </c>
      <c r="H31" s="71">
        <f>+PAGADO!O44</f>
        <v>47380877.600000001</v>
      </c>
      <c r="I31" s="72"/>
      <c r="J31" s="71">
        <f>+DEVENGADO!O37</f>
        <v>25333178.308715209</v>
      </c>
      <c r="K31" s="71">
        <f>+DEVENGADO!O38</f>
        <v>24908133.865724079</v>
      </c>
      <c r="L31" s="71"/>
      <c r="M31" s="71">
        <f>+PAGADO!O42</f>
        <v>3053191.2</v>
      </c>
      <c r="N31" s="71">
        <f>+PAGADO!O43</f>
        <v>1000130.9600000001</v>
      </c>
      <c r="O31" s="71"/>
    </row>
    <row r="32" spans="1:15" ht="12">
      <c r="A32" s="73"/>
      <c r="B32" s="29"/>
      <c r="C32" s="29"/>
      <c r="D32" s="29"/>
      <c r="E32" s="69"/>
      <c r="F32" s="70"/>
      <c r="G32" s="70"/>
      <c r="H32" s="71"/>
      <c r="I32" s="72"/>
      <c r="J32" s="71"/>
      <c r="K32" s="71"/>
      <c r="L32" s="71"/>
      <c r="M32" s="71"/>
      <c r="N32" s="71"/>
      <c r="O32" s="71"/>
    </row>
    <row r="33" spans="1:15" s="67" customFormat="1" ht="12">
      <c r="A33" s="79" t="s">
        <v>58</v>
      </c>
      <c r="B33" s="63"/>
      <c r="C33" s="63"/>
      <c r="D33" s="63"/>
      <c r="E33" s="64"/>
      <c r="F33" s="65"/>
      <c r="G33" s="65"/>
      <c r="H33" s="66">
        <f>+H34+H35+H36+H37</f>
        <v>6331979070.2300062</v>
      </c>
      <c r="I33" s="66">
        <f t="shared" ref="I33:O33" si="5">+I34+I35+I36+I37</f>
        <v>1169067473.2</v>
      </c>
      <c r="J33" s="66">
        <f t="shared" si="5"/>
        <v>922524917.33999991</v>
      </c>
      <c r="K33" s="66">
        <f t="shared" si="5"/>
        <v>436227244.31999999</v>
      </c>
      <c r="L33" s="66">
        <f t="shared" si="5"/>
        <v>0</v>
      </c>
      <c r="M33" s="66">
        <f t="shared" si="5"/>
        <v>919471726.13999999</v>
      </c>
      <c r="N33" s="66">
        <f t="shared" si="5"/>
        <v>435227113.36000001</v>
      </c>
      <c r="O33" s="66">
        <f t="shared" si="5"/>
        <v>0</v>
      </c>
    </row>
    <row r="34" spans="1:15" ht="12">
      <c r="A34" s="73" t="s">
        <v>59</v>
      </c>
      <c r="B34" s="29"/>
      <c r="C34" s="29"/>
      <c r="D34" s="29"/>
      <c r="E34" s="69"/>
      <c r="F34" s="70" t="s">
        <v>48</v>
      </c>
      <c r="G34" s="74">
        <v>47118</v>
      </c>
      <c r="H34" s="71">
        <f>+PAGADO!O54</f>
        <v>4436571366.6100063</v>
      </c>
      <c r="I34" s="71"/>
      <c r="J34" s="71">
        <f>+DEVENGADO!O42</f>
        <v>3053191.2</v>
      </c>
      <c r="K34" s="71">
        <f>+DEVENGADO!O43</f>
        <v>1000130.9600000001</v>
      </c>
      <c r="L34" s="71"/>
      <c r="M34" s="71">
        <f>+PAGADO!O52</f>
        <v>193148885.34</v>
      </c>
      <c r="N34" s="71">
        <f>+PAGADO!O53</f>
        <v>74239770.799999997</v>
      </c>
      <c r="O34" s="71"/>
    </row>
    <row r="35" spans="1:15" ht="12">
      <c r="A35" s="73" t="s">
        <v>60</v>
      </c>
      <c r="B35" s="29"/>
      <c r="C35" s="29"/>
      <c r="D35" s="29"/>
      <c r="E35" s="69"/>
      <c r="F35" s="70" t="s">
        <v>48</v>
      </c>
      <c r="G35" s="74">
        <v>44957</v>
      </c>
      <c r="H35" s="71">
        <f>+PAGADO!O59</f>
        <v>0</v>
      </c>
      <c r="I35" s="71"/>
      <c r="J35" s="71">
        <f>+DEVENGADO!O47</f>
        <v>0</v>
      </c>
      <c r="K35" s="71">
        <f>+DEVENGADO!O48</f>
        <v>0</v>
      </c>
      <c r="L35" s="71"/>
      <c r="M35" s="71">
        <f>+PAGADO!O57</f>
        <v>726322840.79999995</v>
      </c>
      <c r="N35" s="71">
        <f>+PAGADO!O58</f>
        <v>43579370.460000001</v>
      </c>
      <c r="O35" s="71"/>
    </row>
    <row r="36" spans="1:15" ht="12">
      <c r="A36" s="73" t="s">
        <v>61</v>
      </c>
      <c r="B36" s="29"/>
      <c r="C36" s="29"/>
      <c r="D36" s="29"/>
      <c r="E36" s="69"/>
      <c r="F36" s="70" t="s">
        <v>48</v>
      </c>
      <c r="G36" s="74"/>
      <c r="H36" s="71">
        <f>+PAGADO!O64</f>
        <v>1895390314</v>
      </c>
      <c r="I36" s="71">
        <v>1169067473.2</v>
      </c>
      <c r="J36" s="71">
        <f>+DEVENGADO!O52</f>
        <v>193148885.34</v>
      </c>
      <c r="K36" s="71">
        <f>+DEVENGADO!O53</f>
        <v>74239770.799999997</v>
      </c>
      <c r="L36" s="71"/>
      <c r="M36" s="71">
        <f>+PAGADO!O62</f>
        <v>0</v>
      </c>
      <c r="N36" s="71">
        <f>+PAGADO!O63</f>
        <v>317407972.10000002</v>
      </c>
      <c r="O36" s="71"/>
    </row>
    <row r="37" spans="1:15" ht="12">
      <c r="A37" s="73" t="s">
        <v>62</v>
      </c>
      <c r="B37" s="29"/>
      <c r="C37" s="29"/>
      <c r="D37" s="29"/>
      <c r="E37" s="69"/>
      <c r="F37" s="70"/>
      <c r="G37" s="70"/>
      <c r="H37" s="71">
        <f>+H38+H39+H40+H41</f>
        <v>17389.619999999988</v>
      </c>
      <c r="I37" s="71">
        <f t="shared" ref="I37:O37" si="6">+I38+I39+I40+I41</f>
        <v>0</v>
      </c>
      <c r="J37" s="71">
        <f t="shared" si="6"/>
        <v>726322840.79999995</v>
      </c>
      <c r="K37" s="71">
        <f t="shared" si="6"/>
        <v>360987342.56</v>
      </c>
      <c r="L37" s="71">
        <f t="shared" si="6"/>
        <v>0</v>
      </c>
      <c r="M37" s="71">
        <f t="shared" si="6"/>
        <v>0</v>
      </c>
      <c r="N37" s="71">
        <f t="shared" si="6"/>
        <v>0</v>
      </c>
      <c r="O37" s="71">
        <f t="shared" si="6"/>
        <v>0</v>
      </c>
    </row>
    <row r="38" spans="1:15" ht="15">
      <c r="A38" s="80" t="s">
        <v>63</v>
      </c>
      <c r="B38" s="29"/>
      <c r="C38" s="29"/>
      <c r="D38" s="29"/>
      <c r="E38" s="69"/>
      <c r="F38" s="70" t="s">
        <v>48</v>
      </c>
      <c r="G38" s="74">
        <v>44154</v>
      </c>
      <c r="H38" s="71">
        <f>+PAGADO!O69</f>
        <v>2856.1600000000399</v>
      </c>
      <c r="I38" s="72"/>
      <c r="J38" s="71">
        <f>+DEVENGADO!O57</f>
        <v>726322840.79999995</v>
      </c>
      <c r="K38" s="71">
        <f>+DEVENGADO!O58</f>
        <v>43579370.460000001</v>
      </c>
      <c r="L38" s="71"/>
      <c r="M38" s="71">
        <f>+PAGADO!O67</f>
        <v>0</v>
      </c>
      <c r="N38" s="71">
        <f>+PAGADO!O68</f>
        <v>0</v>
      </c>
      <c r="O38" s="71"/>
    </row>
    <row r="39" spans="1:15" ht="15">
      <c r="A39" s="80" t="s">
        <v>64</v>
      </c>
      <c r="B39" s="29"/>
      <c r="C39" s="29"/>
      <c r="D39" s="29"/>
      <c r="E39" s="69"/>
      <c r="F39" s="70" t="s">
        <v>48</v>
      </c>
      <c r="G39" s="74">
        <v>43851</v>
      </c>
      <c r="H39" s="71">
        <f>+PAGADO!O74</f>
        <v>542.06999999999243</v>
      </c>
      <c r="I39" s="72"/>
      <c r="J39" s="71">
        <f>+DEVENGADO!O62</f>
        <v>0</v>
      </c>
      <c r="K39" s="71">
        <f>+DEVENGADO!O63</f>
        <v>317407972.10000002</v>
      </c>
      <c r="L39" s="71"/>
      <c r="M39" s="71">
        <f>+PAGADO!O72</f>
        <v>0</v>
      </c>
      <c r="N39" s="71">
        <f>+PAGADO!O73</f>
        <v>0</v>
      </c>
      <c r="O39" s="71"/>
    </row>
    <row r="40" spans="1:15" ht="15">
      <c r="A40" s="80" t="s">
        <v>65</v>
      </c>
      <c r="B40" s="29"/>
      <c r="C40" s="29"/>
      <c r="D40" s="29"/>
      <c r="E40" s="69"/>
      <c r="F40" s="70" t="s">
        <v>48</v>
      </c>
      <c r="G40" s="74">
        <v>44222</v>
      </c>
      <c r="H40" s="71">
        <f>+PAGADO!O79</f>
        <v>1210.4799999999523</v>
      </c>
      <c r="I40" s="72"/>
      <c r="J40" s="71">
        <f>+DEVENGADO!O67</f>
        <v>0</v>
      </c>
      <c r="K40" s="71">
        <f>+DEVENGADO!O68</f>
        <v>0</v>
      </c>
      <c r="L40" s="71"/>
      <c r="M40" s="71">
        <f>+PAGADO!O77</f>
        <v>0</v>
      </c>
      <c r="N40" s="71">
        <f>+PAGADO!O78</f>
        <v>0</v>
      </c>
      <c r="O40" s="71"/>
    </row>
    <row r="41" spans="1:15" ht="15">
      <c r="A41" s="80" t="s">
        <v>66</v>
      </c>
      <c r="B41" s="29"/>
      <c r="C41" s="29"/>
      <c r="D41" s="29"/>
      <c r="E41" s="69"/>
      <c r="F41" s="70" t="s">
        <v>48</v>
      </c>
      <c r="G41" s="74">
        <v>44571</v>
      </c>
      <c r="H41" s="71">
        <f>+PAGADO!O84</f>
        <v>12780.910000000003</v>
      </c>
      <c r="I41" s="72"/>
      <c r="J41" s="71">
        <f>+DEVENGADO!O72</f>
        <v>0</v>
      </c>
      <c r="K41" s="71">
        <f>+DEVENGADO!O73</f>
        <v>0</v>
      </c>
      <c r="L41" s="71"/>
      <c r="M41" s="71">
        <f>+PAGADO!O82</f>
        <v>0</v>
      </c>
      <c r="N41" s="71">
        <f>+PAGADO!O83</f>
        <v>0</v>
      </c>
      <c r="O41" s="71"/>
    </row>
    <row r="42" spans="1:15" ht="12.75" thickBot="1">
      <c r="A42" s="81"/>
      <c r="B42" s="82"/>
      <c r="C42" s="82"/>
      <c r="D42" s="82"/>
      <c r="E42" s="83"/>
      <c r="F42" s="70"/>
      <c r="G42" s="70"/>
      <c r="H42" s="71"/>
      <c r="I42" s="84"/>
      <c r="J42" s="71"/>
      <c r="K42" s="71"/>
      <c r="L42" s="71"/>
      <c r="M42" s="71"/>
      <c r="N42" s="71"/>
      <c r="O42" s="71"/>
    </row>
    <row r="43" spans="1:15" ht="13.5" thickBot="1">
      <c r="A43" s="113" t="s">
        <v>67</v>
      </c>
      <c r="B43" s="114"/>
      <c r="C43" s="114"/>
      <c r="D43" s="114"/>
      <c r="E43" s="115"/>
      <c r="F43" s="54"/>
      <c r="G43" s="54"/>
      <c r="H43" s="55">
        <f t="shared" ref="H43:O43" si="7">+H45+H48</f>
        <v>400000000</v>
      </c>
      <c r="I43" s="55">
        <f t="shared" si="7"/>
        <v>0</v>
      </c>
      <c r="J43" s="55">
        <f t="shared" si="7"/>
        <v>0</v>
      </c>
      <c r="K43" s="55">
        <f t="shared" si="7"/>
        <v>0</v>
      </c>
      <c r="L43" s="55">
        <f t="shared" si="7"/>
        <v>0</v>
      </c>
      <c r="M43" s="55">
        <f t="shared" si="7"/>
        <v>150000000</v>
      </c>
      <c r="N43" s="55">
        <f t="shared" si="7"/>
        <v>90023887</v>
      </c>
      <c r="O43" s="55">
        <f t="shared" si="7"/>
        <v>0</v>
      </c>
    </row>
    <row r="44" spans="1:15" ht="12">
      <c r="A44" s="68"/>
      <c r="B44" s="29"/>
      <c r="C44" s="29"/>
      <c r="D44" s="29"/>
      <c r="E44" s="69"/>
      <c r="F44" s="70"/>
      <c r="G44" s="70"/>
      <c r="H44" s="71"/>
      <c r="I44" s="71"/>
      <c r="J44" s="71"/>
      <c r="K44" s="71"/>
      <c r="L44" s="71"/>
      <c r="M44" s="71"/>
      <c r="N44" s="71"/>
      <c r="O44" s="71"/>
    </row>
    <row r="45" spans="1:15" s="67" customFormat="1" ht="12">
      <c r="A45" s="62" t="s">
        <v>68</v>
      </c>
      <c r="B45" s="63"/>
      <c r="C45" s="63"/>
      <c r="D45" s="63"/>
      <c r="E45" s="64"/>
      <c r="F45" s="65"/>
      <c r="G45" s="65"/>
      <c r="H45" s="66">
        <f>+H46</f>
        <v>400000000</v>
      </c>
      <c r="I45" s="66">
        <f t="shared" ref="I45:O45" si="8">+I46</f>
        <v>0</v>
      </c>
      <c r="J45" s="66">
        <f t="shared" si="8"/>
        <v>0</v>
      </c>
      <c r="K45" s="66">
        <f t="shared" si="8"/>
        <v>0</v>
      </c>
      <c r="L45" s="66">
        <f t="shared" si="8"/>
        <v>0</v>
      </c>
      <c r="M45" s="66">
        <f t="shared" si="8"/>
        <v>150000000</v>
      </c>
      <c r="N45" s="66">
        <f t="shared" si="8"/>
        <v>90023887</v>
      </c>
      <c r="O45" s="66">
        <f t="shared" si="8"/>
        <v>0</v>
      </c>
    </row>
    <row r="46" spans="1:15" ht="12">
      <c r="A46" s="73" t="s">
        <v>69</v>
      </c>
      <c r="B46" s="29"/>
      <c r="C46" s="29"/>
      <c r="D46" s="29"/>
      <c r="E46" s="69"/>
      <c r="F46" s="70" t="s">
        <v>48</v>
      </c>
      <c r="G46" s="74">
        <v>45271</v>
      </c>
      <c r="H46" s="71">
        <f>+PAGADO!O89</f>
        <v>400000000</v>
      </c>
      <c r="I46" s="71">
        <v>0</v>
      </c>
      <c r="J46" s="71">
        <f>+DEVENGADO!O77</f>
        <v>0</v>
      </c>
      <c r="K46" s="71">
        <f>+DEVENGADO!O78</f>
        <v>0</v>
      </c>
      <c r="L46" s="71">
        <v>0</v>
      </c>
      <c r="M46" s="71">
        <f>+PAGADO!O87</f>
        <v>150000000</v>
      </c>
      <c r="N46" s="71">
        <f>+PAGADO!O88</f>
        <v>90023887</v>
      </c>
      <c r="O46" s="71">
        <v>0</v>
      </c>
    </row>
    <row r="47" spans="1:15" ht="12">
      <c r="A47" s="68"/>
      <c r="B47" s="29"/>
      <c r="C47" s="29"/>
      <c r="D47" s="29"/>
      <c r="E47" s="69"/>
      <c r="F47" s="70"/>
      <c r="G47" s="70"/>
      <c r="H47" s="71"/>
      <c r="I47" s="71"/>
      <c r="J47" s="71"/>
      <c r="K47" s="71"/>
      <c r="L47" s="71"/>
      <c r="M47" s="71"/>
      <c r="N47" s="71"/>
      <c r="O47" s="71"/>
    </row>
    <row r="48" spans="1:15" s="67" customFormat="1" ht="12">
      <c r="A48" s="62" t="s">
        <v>70</v>
      </c>
      <c r="B48" s="63"/>
      <c r="C48" s="63"/>
      <c r="D48" s="63"/>
      <c r="E48" s="64"/>
      <c r="F48" s="65"/>
      <c r="G48" s="65"/>
      <c r="H48" s="66"/>
      <c r="I48" s="66"/>
      <c r="J48" s="66"/>
      <c r="K48" s="66"/>
      <c r="L48" s="66"/>
      <c r="M48" s="66"/>
      <c r="N48" s="66"/>
      <c r="O48" s="66"/>
    </row>
    <row r="49" spans="1:15" ht="12.75" thickBot="1">
      <c r="A49" s="68"/>
      <c r="B49" s="29"/>
      <c r="C49" s="29"/>
      <c r="D49" s="29"/>
      <c r="E49" s="69"/>
      <c r="F49" s="70"/>
      <c r="G49" s="70"/>
      <c r="H49" s="71"/>
      <c r="I49" s="71"/>
      <c r="J49" s="71"/>
      <c r="K49" s="71"/>
      <c r="L49" s="71"/>
      <c r="M49" s="71"/>
      <c r="N49" s="71"/>
      <c r="O49" s="71"/>
    </row>
    <row r="50" spans="1:15" ht="13.5" thickBot="1">
      <c r="A50" s="113" t="s">
        <v>71</v>
      </c>
      <c r="B50" s="114"/>
      <c r="C50" s="114"/>
      <c r="D50" s="114"/>
      <c r="E50" s="115"/>
      <c r="F50" s="54"/>
      <c r="G50" s="54"/>
      <c r="H50" s="55">
        <f>+H53+H55+H57</f>
        <v>0</v>
      </c>
      <c r="I50" s="55">
        <f t="shared" ref="I50:O50" si="9">+I53+I55+I57</f>
        <v>0</v>
      </c>
      <c r="J50" s="55">
        <f>+J53+J55+J57</f>
        <v>0</v>
      </c>
      <c r="K50" s="55">
        <f>+K53+K55+K57</f>
        <v>0</v>
      </c>
      <c r="L50" s="55">
        <f>+L53+L55+L57</f>
        <v>0</v>
      </c>
      <c r="M50" s="55">
        <f t="shared" si="9"/>
        <v>0</v>
      </c>
      <c r="N50" s="55">
        <f t="shared" si="9"/>
        <v>0</v>
      </c>
      <c r="O50" s="55">
        <f t="shared" si="9"/>
        <v>0</v>
      </c>
    </row>
    <row r="51" spans="1:15" ht="12">
      <c r="A51" s="68"/>
      <c r="B51" s="29"/>
      <c r="C51" s="29"/>
      <c r="D51" s="29"/>
      <c r="E51" s="69"/>
      <c r="F51" s="70"/>
      <c r="G51" s="70"/>
      <c r="H51" s="71"/>
      <c r="I51" s="71"/>
      <c r="J51" s="71"/>
      <c r="K51" s="71"/>
      <c r="L51" s="71"/>
      <c r="M51" s="71"/>
      <c r="N51" s="71"/>
      <c r="O51" s="71"/>
    </row>
    <row r="52" spans="1:15" ht="12">
      <c r="A52" s="68"/>
      <c r="B52" s="29"/>
      <c r="C52" s="29"/>
      <c r="D52" s="29"/>
      <c r="E52" s="69"/>
      <c r="F52" s="70"/>
      <c r="G52" s="70"/>
      <c r="H52" s="71"/>
      <c r="I52" s="71"/>
      <c r="J52" s="71"/>
      <c r="K52" s="72"/>
      <c r="L52" s="72"/>
      <c r="M52" s="71"/>
      <c r="N52" s="72"/>
      <c r="O52" s="72"/>
    </row>
    <row r="53" spans="1:15" s="67" customFormat="1" ht="12">
      <c r="A53" s="77" t="s">
        <v>72</v>
      </c>
      <c r="B53" s="63"/>
      <c r="C53" s="63"/>
      <c r="D53" s="63"/>
      <c r="E53" s="64"/>
      <c r="F53" s="65"/>
      <c r="G53" s="65"/>
      <c r="H53" s="66"/>
      <c r="I53" s="66"/>
      <c r="J53" s="66"/>
      <c r="K53" s="78"/>
      <c r="L53" s="78"/>
      <c r="M53" s="66"/>
      <c r="N53" s="78"/>
      <c r="O53" s="78"/>
    </row>
    <row r="54" spans="1:15" ht="12">
      <c r="A54" s="68"/>
      <c r="B54" s="29"/>
      <c r="C54" s="29"/>
      <c r="D54" s="29"/>
      <c r="E54" s="69"/>
      <c r="F54" s="70"/>
      <c r="G54" s="70"/>
      <c r="H54" s="71"/>
      <c r="I54" s="71"/>
      <c r="J54" s="71"/>
      <c r="K54" s="72"/>
      <c r="L54" s="72"/>
      <c r="M54" s="71"/>
      <c r="N54" s="72"/>
      <c r="O54" s="72"/>
    </row>
    <row r="55" spans="1:15" s="67" customFormat="1" ht="12">
      <c r="A55" s="77" t="s">
        <v>73</v>
      </c>
      <c r="B55" s="63"/>
      <c r="C55" s="63"/>
      <c r="D55" s="63"/>
      <c r="E55" s="64"/>
      <c r="F55" s="65"/>
      <c r="G55" s="65"/>
      <c r="H55" s="66"/>
      <c r="I55" s="66"/>
      <c r="J55" s="66"/>
      <c r="K55" s="78"/>
      <c r="L55" s="78"/>
      <c r="M55" s="66"/>
      <c r="N55" s="78"/>
      <c r="O55" s="78"/>
    </row>
    <row r="56" spans="1:15" ht="12">
      <c r="A56" s="68"/>
      <c r="B56" s="29"/>
      <c r="C56" s="29"/>
      <c r="D56" s="29"/>
      <c r="E56" s="69"/>
      <c r="F56" s="70"/>
      <c r="G56" s="70"/>
      <c r="H56" s="71"/>
      <c r="I56" s="71"/>
      <c r="J56" s="71"/>
      <c r="K56" s="72"/>
      <c r="L56" s="72"/>
      <c r="M56" s="71"/>
      <c r="N56" s="72"/>
      <c r="O56" s="72"/>
    </row>
    <row r="57" spans="1:15" s="67" customFormat="1" ht="12">
      <c r="A57" s="77" t="s">
        <v>58</v>
      </c>
      <c r="B57" s="63"/>
      <c r="C57" s="63"/>
      <c r="D57" s="63"/>
      <c r="E57" s="64"/>
      <c r="F57" s="65"/>
      <c r="G57" s="65"/>
      <c r="H57" s="66"/>
      <c r="I57" s="66"/>
      <c r="J57" s="66"/>
      <c r="K57" s="66"/>
      <c r="L57" s="66"/>
      <c r="M57" s="66"/>
      <c r="N57" s="66"/>
      <c r="O57" s="66"/>
    </row>
    <row r="58" spans="1:15" ht="12">
      <c r="A58" s="68"/>
      <c r="B58" s="29"/>
      <c r="C58" s="29"/>
      <c r="D58" s="29"/>
      <c r="E58" s="69"/>
      <c r="F58" s="70"/>
      <c r="G58" s="70"/>
      <c r="H58" s="71"/>
      <c r="I58" s="71"/>
      <c r="J58" s="71"/>
      <c r="K58" s="71"/>
      <c r="L58" s="71"/>
      <c r="M58" s="71"/>
      <c r="N58" s="71"/>
      <c r="O58" s="71"/>
    </row>
    <row r="59" spans="1:15" ht="12.75" thickBot="1">
      <c r="A59" s="68"/>
      <c r="B59" s="29"/>
      <c r="C59" s="29"/>
      <c r="D59" s="29"/>
      <c r="E59" s="69"/>
      <c r="F59" s="70"/>
      <c r="G59" s="70"/>
      <c r="H59" s="71"/>
      <c r="I59" s="71"/>
      <c r="J59" s="71"/>
      <c r="K59" s="71"/>
      <c r="L59" s="71"/>
      <c r="M59" s="71"/>
      <c r="N59" s="71"/>
      <c r="O59" s="71"/>
    </row>
    <row r="60" spans="1:15" ht="12.75" thickBot="1">
      <c r="A60" s="47" t="s">
        <v>74</v>
      </c>
      <c r="B60" s="48"/>
      <c r="C60" s="48"/>
      <c r="D60" s="48"/>
      <c r="E60" s="49"/>
      <c r="F60" s="54"/>
      <c r="G60" s="54"/>
      <c r="H60" s="55"/>
      <c r="I60" s="55"/>
      <c r="J60" s="55"/>
      <c r="K60" s="55"/>
      <c r="L60" s="55"/>
      <c r="M60" s="55"/>
      <c r="N60" s="55"/>
      <c r="O60" s="55"/>
    </row>
    <row r="61" spans="1:15" ht="12">
      <c r="A61" s="68"/>
      <c r="B61" s="29"/>
      <c r="C61" s="29"/>
      <c r="D61" s="29"/>
      <c r="E61" s="69"/>
      <c r="F61" s="70"/>
      <c r="G61" s="70"/>
      <c r="H61" s="71"/>
      <c r="I61" s="71"/>
      <c r="J61" s="71"/>
      <c r="K61" s="71"/>
      <c r="L61" s="71"/>
      <c r="M61" s="71"/>
      <c r="N61" s="71"/>
      <c r="O61" s="71"/>
    </row>
    <row r="62" spans="1:15" ht="12">
      <c r="A62" s="85" t="s">
        <v>75</v>
      </c>
      <c r="B62" s="29"/>
      <c r="C62" s="29"/>
      <c r="D62" s="29"/>
      <c r="E62" s="69"/>
      <c r="F62" s="70"/>
      <c r="G62" s="70"/>
      <c r="H62" s="71"/>
      <c r="I62" s="71"/>
      <c r="J62" s="71"/>
      <c r="K62" s="71"/>
      <c r="L62" s="71"/>
      <c r="M62" s="71"/>
      <c r="N62" s="71"/>
      <c r="O62" s="71"/>
    </row>
    <row r="63" spans="1:15" ht="12.75" thickBot="1">
      <c r="A63" s="68"/>
      <c r="B63" s="29"/>
      <c r="C63" s="29"/>
      <c r="D63" s="29"/>
      <c r="E63" s="69"/>
      <c r="F63" s="70"/>
      <c r="G63" s="70"/>
      <c r="H63" s="71"/>
      <c r="I63" s="71"/>
      <c r="J63" s="71"/>
      <c r="K63" s="71"/>
      <c r="L63" s="71"/>
      <c r="M63" s="71"/>
      <c r="N63" s="71"/>
      <c r="O63" s="71"/>
    </row>
    <row r="64" spans="1:15" ht="13.5" thickBot="1">
      <c r="A64" s="113" t="s">
        <v>76</v>
      </c>
      <c r="B64" s="114"/>
      <c r="C64" s="114"/>
      <c r="D64" s="114"/>
      <c r="E64" s="115"/>
      <c r="F64" s="54"/>
      <c r="G64" s="54"/>
      <c r="H64" s="55"/>
      <c r="I64" s="55"/>
      <c r="J64" s="55"/>
      <c r="K64" s="55"/>
      <c r="L64" s="55"/>
      <c r="M64" s="55"/>
      <c r="N64" s="55"/>
      <c r="O64" s="55"/>
    </row>
    <row r="65" spans="1:15" ht="12">
      <c r="A65" s="68"/>
      <c r="B65" s="29"/>
      <c r="C65" s="29"/>
      <c r="D65" s="29"/>
      <c r="E65" s="69"/>
      <c r="F65" s="70"/>
      <c r="G65" s="70"/>
      <c r="H65" s="61"/>
      <c r="I65" s="61"/>
      <c r="J65" s="61"/>
      <c r="K65" s="61"/>
      <c r="L65" s="61"/>
      <c r="M65" s="61"/>
      <c r="N65" s="61"/>
      <c r="O65" s="61"/>
    </row>
    <row r="66" spans="1:15" ht="12">
      <c r="A66" s="68" t="s">
        <v>77</v>
      </c>
      <c r="B66" s="29"/>
      <c r="C66" s="29"/>
      <c r="D66" s="29"/>
      <c r="E66" s="69"/>
      <c r="F66" s="70"/>
      <c r="G66" s="70"/>
      <c r="H66" s="72"/>
      <c r="I66" s="72"/>
      <c r="J66" s="72"/>
      <c r="K66" s="72"/>
      <c r="L66" s="72"/>
      <c r="M66" s="72"/>
      <c r="N66" s="72"/>
      <c r="O66" s="72"/>
    </row>
    <row r="67" spans="1:15" ht="12">
      <c r="A67" s="68" t="s">
        <v>78</v>
      </c>
      <c r="B67" s="29"/>
      <c r="C67" s="29"/>
      <c r="D67" s="29"/>
      <c r="E67" s="69"/>
      <c r="F67" s="70"/>
      <c r="G67" s="70"/>
      <c r="H67" s="72"/>
      <c r="I67" s="72"/>
      <c r="J67" s="72"/>
      <c r="K67" s="72"/>
      <c r="L67" s="72"/>
      <c r="M67" s="72"/>
      <c r="N67" s="72"/>
      <c r="O67" s="72"/>
    </row>
    <row r="68" spans="1:15" ht="12">
      <c r="A68" s="68"/>
      <c r="B68" s="29"/>
      <c r="C68" s="29"/>
      <c r="D68" s="29"/>
      <c r="E68" s="69"/>
      <c r="F68" s="70"/>
      <c r="G68" s="70"/>
      <c r="H68" s="72"/>
      <c r="I68" s="72"/>
      <c r="J68" s="72"/>
      <c r="K68" s="72"/>
      <c r="L68" s="72"/>
      <c r="M68" s="72"/>
      <c r="N68" s="72"/>
      <c r="O68" s="72"/>
    </row>
    <row r="69" spans="1:15" ht="12">
      <c r="A69" s="68" t="s">
        <v>79</v>
      </c>
      <c r="B69" s="29"/>
      <c r="C69" s="29"/>
      <c r="D69" s="29"/>
      <c r="E69" s="69"/>
      <c r="F69" s="70"/>
      <c r="G69" s="70"/>
      <c r="H69" s="72"/>
      <c r="I69" s="72"/>
      <c r="J69" s="72"/>
      <c r="K69" s="72"/>
      <c r="L69" s="72"/>
      <c r="M69" s="72"/>
      <c r="N69" s="72"/>
      <c r="O69" s="72"/>
    </row>
    <row r="70" spans="1:15" ht="12">
      <c r="A70" s="68"/>
      <c r="B70" s="29"/>
      <c r="C70" s="29"/>
      <c r="D70" s="29"/>
      <c r="E70" s="69"/>
      <c r="F70" s="70"/>
      <c r="G70" s="70"/>
      <c r="H70" s="72"/>
      <c r="I70" s="72"/>
      <c r="J70" s="72"/>
      <c r="K70" s="72"/>
      <c r="L70" s="72"/>
      <c r="M70" s="72"/>
      <c r="N70" s="72"/>
      <c r="O70" s="72"/>
    </row>
    <row r="71" spans="1:15" ht="12">
      <c r="A71" s="68"/>
      <c r="B71" s="29"/>
      <c r="C71" s="29"/>
      <c r="D71" s="29"/>
      <c r="E71" s="69"/>
      <c r="F71" s="70"/>
      <c r="G71" s="70"/>
      <c r="H71" s="72"/>
      <c r="I71" s="72"/>
      <c r="J71" s="72"/>
      <c r="K71" s="72"/>
      <c r="L71" s="72"/>
      <c r="M71" s="72"/>
      <c r="N71" s="72"/>
      <c r="O71" s="72"/>
    </row>
    <row r="72" spans="1:15" ht="12">
      <c r="A72" s="68" t="s">
        <v>80</v>
      </c>
      <c r="B72" s="29"/>
      <c r="C72" s="29"/>
      <c r="D72" s="29"/>
      <c r="E72" s="69"/>
      <c r="F72" s="70"/>
      <c r="G72" s="70"/>
      <c r="H72" s="72"/>
      <c r="I72" s="72"/>
      <c r="J72" s="72"/>
      <c r="K72" s="72"/>
      <c r="L72" s="72"/>
      <c r="M72" s="72"/>
      <c r="N72" s="72"/>
      <c r="O72" s="72"/>
    </row>
    <row r="73" spans="1:15" ht="12.75" thickBot="1">
      <c r="A73" s="68"/>
      <c r="B73" s="29"/>
      <c r="C73" s="29"/>
      <c r="D73" s="29"/>
      <c r="E73" s="69"/>
      <c r="F73" s="70"/>
      <c r="G73" s="70"/>
      <c r="H73" s="84"/>
      <c r="I73" s="84"/>
      <c r="J73" s="84"/>
      <c r="K73" s="84"/>
      <c r="L73" s="84"/>
      <c r="M73" s="84"/>
      <c r="N73" s="84"/>
      <c r="O73" s="84"/>
    </row>
    <row r="74" spans="1:15" ht="15" thickBot="1">
      <c r="A74" s="51" t="s">
        <v>81</v>
      </c>
      <c r="B74" s="52"/>
      <c r="C74" s="52"/>
      <c r="D74" s="52"/>
      <c r="E74" s="53"/>
      <c r="F74" s="54"/>
      <c r="G74" s="54"/>
      <c r="H74" s="86"/>
      <c r="I74" s="86"/>
      <c r="J74" s="86"/>
      <c r="K74" s="86"/>
      <c r="L74" s="86"/>
      <c r="M74" s="86"/>
      <c r="N74" s="86"/>
      <c r="O74" s="86"/>
    </row>
    <row r="75" spans="1:15" ht="12">
      <c r="A75" s="56" t="s">
        <v>82</v>
      </c>
      <c r="B75" s="57" t="s">
        <v>83</v>
      </c>
      <c r="C75" s="57"/>
      <c r="D75" s="57"/>
      <c r="E75" s="58"/>
      <c r="F75" s="59"/>
      <c r="G75" s="59"/>
      <c r="H75" s="61"/>
      <c r="I75" s="61"/>
      <c r="J75" s="61"/>
      <c r="K75" s="61"/>
      <c r="L75" s="61"/>
      <c r="M75" s="61"/>
      <c r="N75" s="61"/>
      <c r="O75" s="61"/>
    </row>
    <row r="76" spans="1:15" ht="12.75">
      <c r="A76" s="68" t="s">
        <v>82</v>
      </c>
      <c r="B76" s="87" t="s">
        <v>84</v>
      </c>
      <c r="C76" s="87"/>
      <c r="D76" s="87"/>
      <c r="E76" s="88"/>
      <c r="F76" s="65"/>
      <c r="G76" s="65"/>
      <c r="H76" s="78"/>
      <c r="I76" s="78"/>
      <c r="J76" s="78"/>
      <c r="K76" s="78"/>
      <c r="L76" s="78"/>
      <c r="M76" s="78"/>
      <c r="N76" s="78"/>
      <c r="O76" s="78"/>
    </row>
    <row r="77" spans="1:15" ht="12.75" thickBot="1">
      <c r="A77" s="68"/>
      <c r="B77" s="29"/>
      <c r="C77" s="29"/>
      <c r="D77" s="29"/>
      <c r="E77" s="69"/>
      <c r="F77" s="70"/>
      <c r="G77" s="70"/>
      <c r="H77" s="84"/>
      <c r="I77" s="84"/>
      <c r="J77" s="84"/>
      <c r="K77" s="84"/>
      <c r="L77" s="84"/>
      <c r="M77" s="84"/>
      <c r="N77" s="84"/>
      <c r="O77" s="84"/>
    </row>
    <row r="78" spans="1:15" ht="15" thickBot="1">
      <c r="A78" s="113" t="s">
        <v>85</v>
      </c>
      <c r="B78" s="114"/>
      <c r="C78" s="114"/>
      <c r="D78" s="114"/>
      <c r="E78" s="115"/>
      <c r="F78" s="54"/>
      <c r="G78" s="54"/>
      <c r="H78" s="86"/>
      <c r="I78" s="86"/>
      <c r="J78" s="86"/>
      <c r="K78" s="86"/>
      <c r="L78" s="86"/>
      <c r="M78" s="86"/>
      <c r="N78" s="86"/>
      <c r="O78" s="86"/>
    </row>
    <row r="79" spans="1:15" ht="13.5" thickBot="1">
      <c r="A79" s="51"/>
      <c r="B79" s="52"/>
      <c r="C79" s="52"/>
      <c r="D79" s="52"/>
      <c r="E79" s="53"/>
      <c r="F79" s="54"/>
      <c r="G79" s="54"/>
      <c r="H79" s="86"/>
      <c r="I79" s="86"/>
      <c r="J79" s="86"/>
      <c r="K79" s="86"/>
      <c r="L79" s="86"/>
      <c r="M79" s="86"/>
      <c r="N79" s="86"/>
      <c r="O79" s="86"/>
    </row>
    <row r="80" spans="1:15" s="67" customFormat="1" ht="13.5" thickBot="1">
      <c r="A80" s="116" t="s">
        <v>86</v>
      </c>
      <c r="B80" s="117"/>
      <c r="C80" s="117"/>
      <c r="D80" s="117"/>
      <c r="E80" s="118"/>
      <c r="F80" s="89"/>
      <c r="G80" s="89"/>
      <c r="H80" s="90">
        <f t="shared" ref="H80:O80" si="10">+H82+H83+H84</f>
        <v>0</v>
      </c>
      <c r="I80" s="90">
        <f t="shared" si="10"/>
        <v>0</v>
      </c>
      <c r="J80" s="90">
        <f t="shared" si="10"/>
        <v>0</v>
      </c>
      <c r="K80" s="90">
        <f t="shared" si="10"/>
        <v>0</v>
      </c>
      <c r="L80" s="90">
        <f t="shared" si="10"/>
        <v>0</v>
      </c>
      <c r="M80" s="90">
        <f t="shared" si="10"/>
        <v>0</v>
      </c>
      <c r="N80" s="90">
        <f t="shared" si="10"/>
        <v>0</v>
      </c>
      <c r="O80" s="90">
        <f t="shared" si="10"/>
        <v>0</v>
      </c>
    </row>
    <row r="81" spans="1:16" ht="12.75">
      <c r="A81" s="91"/>
      <c r="B81" s="92"/>
      <c r="C81" s="92"/>
      <c r="D81" s="92"/>
      <c r="E81" s="93"/>
      <c r="F81" s="59"/>
      <c r="G81" s="59"/>
      <c r="H81" s="61"/>
      <c r="I81" s="61"/>
      <c r="J81" s="61"/>
      <c r="K81" s="61"/>
      <c r="L81" s="61"/>
      <c r="M81" s="61"/>
      <c r="N81" s="61"/>
      <c r="O81" s="61"/>
    </row>
    <row r="82" spans="1:16" s="67" customFormat="1" ht="12.75">
      <c r="A82" s="62" t="s">
        <v>87</v>
      </c>
      <c r="B82" s="36"/>
      <c r="C82" s="36"/>
      <c r="D82" s="36"/>
      <c r="E82" s="94"/>
      <c r="F82" s="65" t="s">
        <v>54</v>
      </c>
      <c r="G82" s="65"/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</row>
    <row r="83" spans="1:16" s="67" customFormat="1" ht="12.75">
      <c r="A83" s="62" t="s">
        <v>88</v>
      </c>
      <c r="B83" s="36"/>
      <c r="C83" s="36"/>
      <c r="D83" s="36"/>
      <c r="E83" s="94"/>
      <c r="F83" s="65" t="s">
        <v>54</v>
      </c>
      <c r="G83" s="65"/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</row>
    <row r="84" spans="1:16" s="67" customFormat="1" ht="12.75">
      <c r="A84" s="62" t="s">
        <v>89</v>
      </c>
      <c r="B84" s="36"/>
      <c r="C84" s="36"/>
      <c r="D84" s="36"/>
      <c r="E84" s="94"/>
      <c r="F84" s="65"/>
      <c r="G84" s="65"/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</row>
    <row r="85" spans="1:16" ht="13.5" thickBot="1">
      <c r="A85" s="95"/>
      <c r="B85" s="87"/>
      <c r="C85" s="87"/>
      <c r="D85" s="87"/>
      <c r="E85" s="88"/>
      <c r="F85" s="70"/>
      <c r="G85" s="70"/>
      <c r="H85" s="72"/>
      <c r="I85" s="72"/>
      <c r="J85" s="72"/>
      <c r="K85" s="72"/>
      <c r="L85" s="72"/>
      <c r="M85" s="72"/>
      <c r="N85" s="72"/>
      <c r="O85" s="72"/>
    </row>
    <row r="86" spans="1:16" ht="13.5" thickBot="1">
      <c r="A86" s="116" t="s">
        <v>90</v>
      </c>
      <c r="B86" s="117"/>
      <c r="C86" s="117"/>
      <c r="D86" s="117"/>
      <c r="E86" s="118"/>
      <c r="F86" s="89"/>
      <c r="G86" s="89"/>
      <c r="H86" s="90">
        <f t="shared" ref="H86:O86" si="11">+H15+H43+H50+H60+H64+H74+H78+H80</f>
        <v>11285005041.118279</v>
      </c>
      <c r="I86" s="90">
        <f t="shared" si="11"/>
        <v>1169067473.2</v>
      </c>
      <c r="J86" s="90">
        <f t="shared" si="11"/>
        <v>2419216290.8985214</v>
      </c>
      <c r="K86" s="90">
        <f t="shared" si="11"/>
        <v>500680807.96889579</v>
      </c>
      <c r="L86" s="90">
        <f t="shared" si="11"/>
        <v>0</v>
      </c>
      <c r="M86" s="90">
        <f t="shared" si="11"/>
        <v>2569216290.8985219</v>
      </c>
      <c r="N86" s="90">
        <f t="shared" si="11"/>
        <v>590704694.96889579</v>
      </c>
      <c r="O86" s="90">
        <f t="shared" si="11"/>
        <v>0</v>
      </c>
      <c r="P86" s="96"/>
    </row>
    <row r="87" spans="1:16" ht="13.5" thickBot="1">
      <c r="A87" s="51"/>
      <c r="B87" s="52"/>
      <c r="C87" s="52"/>
      <c r="D87" s="52"/>
      <c r="E87" s="53"/>
      <c r="F87" s="89"/>
      <c r="G87" s="89"/>
      <c r="H87" s="90"/>
      <c r="I87" s="90"/>
      <c r="J87" s="90"/>
      <c r="K87" s="90"/>
      <c r="L87" s="90"/>
      <c r="M87" s="90"/>
      <c r="N87" s="90"/>
      <c r="O87" s="90"/>
    </row>
    <row r="88" spans="1:16" ht="15" thickBot="1">
      <c r="A88" s="51" t="s">
        <v>91</v>
      </c>
      <c r="B88" s="52"/>
      <c r="C88" s="52"/>
      <c r="D88" s="52"/>
      <c r="E88" s="53"/>
      <c r="F88" s="89"/>
      <c r="G88" s="89"/>
      <c r="H88" s="90"/>
      <c r="I88" s="90"/>
      <c r="J88" s="90"/>
      <c r="K88" s="90"/>
      <c r="L88" s="90"/>
      <c r="M88" s="90"/>
      <c r="N88" s="90"/>
      <c r="O88" s="90"/>
    </row>
    <row r="89" spans="1:16" ht="12">
      <c r="A89" s="56" t="s">
        <v>82</v>
      </c>
      <c r="B89" s="57" t="s">
        <v>83</v>
      </c>
      <c r="C89" s="57"/>
      <c r="D89" s="57"/>
      <c r="E89" s="58"/>
      <c r="F89" s="59"/>
      <c r="G89" s="59"/>
      <c r="H89" s="61"/>
      <c r="I89" s="61"/>
      <c r="J89" s="61"/>
      <c r="K89" s="61"/>
      <c r="L89" s="61"/>
      <c r="M89" s="61"/>
      <c r="N89" s="61"/>
      <c r="O89" s="61"/>
    </row>
    <row r="90" spans="1:16" ht="12.75">
      <c r="A90" s="68" t="s">
        <v>82</v>
      </c>
      <c r="B90" s="87" t="s">
        <v>84</v>
      </c>
      <c r="C90" s="87"/>
      <c r="D90" s="87"/>
      <c r="E90" s="88"/>
      <c r="F90" s="65"/>
      <c r="G90" s="65"/>
      <c r="H90" s="78"/>
      <c r="I90" s="78"/>
      <c r="J90" s="78"/>
      <c r="K90" s="78"/>
      <c r="L90" s="78"/>
      <c r="M90" s="78"/>
      <c r="N90" s="78"/>
      <c r="O90" s="78"/>
    </row>
    <row r="91" spans="1:16" ht="13.5" thickBot="1">
      <c r="A91" s="68"/>
      <c r="B91" s="97"/>
      <c r="C91" s="97"/>
      <c r="D91" s="97"/>
      <c r="E91" s="98"/>
      <c r="F91" s="99"/>
      <c r="G91" s="99"/>
      <c r="H91" s="100"/>
      <c r="I91" s="100"/>
      <c r="J91" s="100"/>
      <c r="K91" s="100"/>
      <c r="L91" s="100"/>
      <c r="M91" s="100"/>
      <c r="N91" s="100"/>
      <c r="O91" s="100"/>
    </row>
    <row r="92" spans="1:16" ht="13.5" thickBot="1">
      <c r="A92" s="113" t="s">
        <v>92</v>
      </c>
      <c r="B92" s="114"/>
      <c r="C92" s="114"/>
      <c r="D92" s="114"/>
      <c r="E92" s="115"/>
      <c r="F92" s="54"/>
      <c r="G92" s="54"/>
      <c r="H92" s="90"/>
      <c r="I92" s="90"/>
      <c r="J92" s="90">
        <f t="shared" ref="J92:O92" si="12">SUM(J93:J94)</f>
        <v>0</v>
      </c>
      <c r="K92" s="90">
        <f t="shared" si="12"/>
        <v>0</v>
      </c>
      <c r="L92" s="90">
        <f t="shared" si="12"/>
        <v>0</v>
      </c>
      <c r="M92" s="90">
        <f t="shared" si="12"/>
        <v>0</v>
      </c>
      <c r="N92" s="90">
        <f t="shared" si="12"/>
        <v>0</v>
      </c>
      <c r="O92" s="90">
        <f t="shared" si="12"/>
        <v>0</v>
      </c>
    </row>
    <row r="93" spans="1:16" ht="12">
      <c r="A93" s="68" t="s">
        <v>93</v>
      </c>
      <c r="B93" s="29"/>
      <c r="C93" s="29"/>
      <c r="D93" s="29"/>
      <c r="E93" s="101"/>
      <c r="F93" s="70"/>
      <c r="G93" s="70"/>
      <c r="H93" s="61"/>
      <c r="I93" s="72"/>
      <c r="J93" s="72"/>
      <c r="K93" s="72"/>
      <c r="L93" s="72"/>
      <c r="M93" s="72"/>
      <c r="N93" s="72"/>
      <c r="O93" s="72"/>
    </row>
    <row r="94" spans="1:16" ht="12">
      <c r="A94" s="68" t="s">
        <v>94</v>
      </c>
      <c r="B94" s="29"/>
      <c r="C94" s="29"/>
      <c r="D94" s="29"/>
      <c r="E94" s="69"/>
      <c r="F94" s="70"/>
      <c r="G94" s="70"/>
      <c r="H94" s="72"/>
      <c r="I94" s="72"/>
      <c r="J94" s="72"/>
      <c r="K94" s="72"/>
      <c r="L94" s="72"/>
      <c r="M94" s="72"/>
      <c r="N94" s="72"/>
      <c r="O94" s="72"/>
    </row>
    <row r="95" spans="1:16" ht="12">
      <c r="A95" s="68" t="s">
        <v>95</v>
      </c>
      <c r="B95" s="29"/>
      <c r="C95" s="29"/>
      <c r="D95" s="29"/>
      <c r="E95" s="69"/>
      <c r="F95" s="70"/>
      <c r="G95" s="70"/>
      <c r="H95" s="72"/>
      <c r="I95" s="72"/>
      <c r="J95" s="78"/>
      <c r="K95" s="72"/>
      <c r="L95" s="72"/>
      <c r="M95" s="78"/>
      <c r="N95" s="72"/>
      <c r="O95" s="72"/>
    </row>
    <row r="96" spans="1:16" ht="12">
      <c r="A96" s="68" t="s">
        <v>86</v>
      </c>
      <c r="B96" s="29"/>
      <c r="C96" s="29"/>
      <c r="D96" s="29"/>
      <c r="E96" s="69"/>
      <c r="F96" s="70"/>
      <c r="G96" s="70"/>
      <c r="H96" s="72"/>
      <c r="I96" s="72"/>
      <c r="J96" s="72"/>
      <c r="K96" s="72"/>
      <c r="L96" s="72"/>
      <c r="M96" s="72"/>
      <c r="N96" s="72"/>
      <c r="O96" s="72"/>
    </row>
    <row r="97" spans="1:15" ht="12.75" thickBot="1">
      <c r="A97" s="81"/>
      <c r="B97" s="82"/>
      <c r="C97" s="82"/>
      <c r="D97" s="82"/>
      <c r="E97" s="83"/>
      <c r="F97" s="102"/>
      <c r="G97" s="102"/>
      <c r="H97" s="100"/>
      <c r="I97" s="100"/>
      <c r="J97" s="100"/>
      <c r="K97" s="100"/>
      <c r="L97" s="100"/>
      <c r="M97" s="100"/>
      <c r="N97" s="100"/>
      <c r="O97" s="100"/>
    </row>
    <row r="98" spans="1:15" ht="12.75">
      <c r="A98" s="29"/>
      <c r="B98" s="29"/>
      <c r="C98" s="29"/>
      <c r="D98" s="29"/>
      <c r="E98" s="29"/>
      <c r="F98" s="103"/>
      <c r="G98" s="103"/>
      <c r="H98" s="104"/>
      <c r="I98" s="104"/>
      <c r="J98" s="105"/>
      <c r="K98" s="105"/>
      <c r="L98" s="105"/>
      <c r="M98" s="105"/>
      <c r="N98" s="105"/>
      <c r="O98" s="105"/>
    </row>
    <row r="99" spans="1:15" ht="12.75">
      <c r="A99" s="29" t="s">
        <v>96</v>
      </c>
      <c r="B99" s="29"/>
      <c r="C99" s="29"/>
      <c r="D99" s="29"/>
      <c r="E99" s="29"/>
      <c r="F99" s="103"/>
      <c r="G99" s="103"/>
      <c r="H99" s="105"/>
      <c r="I99" s="105"/>
      <c r="J99" s="105"/>
      <c r="K99" s="105"/>
      <c r="L99" s="105"/>
      <c r="M99" s="105"/>
      <c r="N99" s="105"/>
      <c r="O99" s="105"/>
    </row>
    <row r="100" spans="1:15" ht="12.75">
      <c r="A100" s="29" t="s">
        <v>97</v>
      </c>
      <c r="B100" s="29"/>
      <c r="C100" s="29"/>
      <c r="D100" s="29"/>
      <c r="E100" s="29"/>
      <c r="F100" s="103"/>
      <c r="G100" s="103"/>
      <c r="H100" s="105"/>
      <c r="I100" s="105"/>
      <c r="J100" s="105"/>
      <c r="K100" s="105"/>
      <c r="L100" s="105"/>
      <c r="M100" s="105"/>
      <c r="N100" s="105"/>
      <c r="O100" s="105"/>
    </row>
    <row r="101" spans="1:15" ht="12">
      <c r="A101" s="29" t="s">
        <v>98</v>
      </c>
      <c r="B101" s="29"/>
      <c r="C101" s="29"/>
      <c r="D101" s="29"/>
      <c r="E101" s="29"/>
      <c r="F101" s="29"/>
      <c r="G101" s="29"/>
      <c r="H101" s="106"/>
      <c r="I101" s="106"/>
      <c r="J101" s="106"/>
      <c r="K101" s="30"/>
      <c r="L101" s="30"/>
      <c r="M101" s="106"/>
      <c r="N101" s="30"/>
      <c r="O101" s="30"/>
    </row>
    <row r="102" spans="1:15" ht="12">
      <c r="A102" s="29" t="s">
        <v>99</v>
      </c>
      <c r="B102" s="29"/>
      <c r="C102" s="29"/>
      <c r="D102" s="29"/>
      <c r="E102" s="29"/>
      <c r="F102" s="29"/>
      <c r="G102" s="29"/>
      <c r="H102" s="107"/>
      <c r="I102" s="107"/>
      <c r="J102" s="107"/>
      <c r="K102" s="30"/>
      <c r="L102" s="30"/>
      <c r="M102" s="107"/>
      <c r="N102" s="30"/>
      <c r="O102" s="30"/>
    </row>
    <row r="103" spans="1:15" ht="12">
      <c r="A103" s="29"/>
      <c r="B103" s="29"/>
      <c r="C103" s="29"/>
      <c r="D103" s="29"/>
      <c r="E103" s="29"/>
      <c r="F103" s="29"/>
      <c r="G103" s="29"/>
      <c r="H103" s="106"/>
      <c r="I103" s="106"/>
      <c r="J103" s="30"/>
      <c r="K103" s="30"/>
      <c r="L103" s="30"/>
      <c r="M103" s="30"/>
      <c r="N103" s="30"/>
      <c r="O103" s="30"/>
    </row>
    <row r="104" spans="1:15" ht="12">
      <c r="A104" s="29"/>
      <c r="B104" s="29"/>
      <c r="C104" s="29"/>
      <c r="D104" s="29"/>
      <c r="E104" s="29"/>
      <c r="F104" s="29"/>
      <c r="G104" s="29"/>
      <c r="H104" s="106"/>
      <c r="I104" s="106"/>
      <c r="J104" s="106"/>
      <c r="K104" s="30"/>
      <c r="L104" s="30"/>
      <c r="M104" s="106"/>
      <c r="N104" s="30"/>
      <c r="O104" s="30"/>
    </row>
    <row r="105" spans="1:15">
      <c r="H105" s="108"/>
      <c r="I105" s="108"/>
      <c r="J105" s="108"/>
      <c r="M105" s="108"/>
    </row>
    <row r="106" spans="1:15">
      <c r="D106" s="109"/>
      <c r="H106" s="108"/>
      <c r="I106" s="108"/>
      <c r="J106" s="108"/>
      <c r="K106" s="108"/>
      <c r="L106" s="108"/>
      <c r="M106" s="108"/>
      <c r="N106" s="108"/>
      <c r="O106" s="108"/>
    </row>
    <row r="107" spans="1:15">
      <c r="H107" s="108"/>
      <c r="I107" s="108"/>
      <c r="J107" s="108"/>
      <c r="M107" s="108"/>
    </row>
    <row r="108" spans="1:15">
      <c r="E108" s="110"/>
      <c r="H108" s="108"/>
      <c r="I108" s="108"/>
      <c r="J108" s="108"/>
      <c r="K108" s="108"/>
      <c r="L108" s="108"/>
      <c r="M108" s="108"/>
      <c r="N108" s="108"/>
      <c r="O108" s="108"/>
    </row>
    <row r="109" spans="1:15">
      <c r="H109" s="108"/>
      <c r="I109" s="108"/>
    </row>
    <row r="110" spans="1:15">
      <c r="H110" s="108"/>
      <c r="I110" s="108"/>
    </row>
    <row r="111" spans="1:15">
      <c r="H111" s="108"/>
      <c r="I111" s="108"/>
    </row>
    <row r="112" spans="1:15">
      <c r="H112" s="108"/>
      <c r="I112" s="108"/>
    </row>
    <row r="113" spans="8:15">
      <c r="H113" s="108"/>
      <c r="I113" s="108"/>
    </row>
    <row r="114" spans="8:15">
      <c r="H114" s="108"/>
      <c r="I114" s="108"/>
    </row>
    <row r="115" spans="8:15">
      <c r="H115" s="108"/>
      <c r="I115" s="108"/>
      <c r="J115" s="33"/>
      <c r="K115" s="33"/>
      <c r="L115" s="33"/>
      <c r="M115" s="33"/>
      <c r="N115" s="33"/>
      <c r="O115" s="33"/>
    </row>
    <row r="116" spans="8:15">
      <c r="H116" s="108"/>
      <c r="I116" s="108"/>
      <c r="J116" s="33"/>
      <c r="K116" s="33"/>
      <c r="L116" s="33"/>
      <c r="M116" s="33"/>
      <c r="N116" s="33"/>
      <c r="O116" s="33"/>
    </row>
    <row r="117" spans="8:15">
      <c r="H117" s="108"/>
      <c r="I117" s="108"/>
      <c r="J117" s="33"/>
      <c r="K117" s="33"/>
      <c r="L117" s="33"/>
      <c r="M117" s="33"/>
      <c r="N117" s="33"/>
      <c r="O117" s="33"/>
    </row>
    <row r="118" spans="8:15">
      <c r="H118" s="108"/>
      <c r="I118" s="108"/>
      <c r="J118" s="33"/>
      <c r="K118" s="33"/>
      <c r="L118" s="33"/>
      <c r="M118" s="33"/>
      <c r="N118" s="33"/>
      <c r="O118" s="33"/>
    </row>
    <row r="119" spans="8:15">
      <c r="H119" s="108"/>
      <c r="I119" s="108"/>
      <c r="J119" s="33"/>
      <c r="K119" s="33"/>
      <c r="L119" s="33"/>
      <c r="M119" s="33"/>
      <c r="N119" s="33"/>
      <c r="O119" s="33"/>
    </row>
    <row r="120" spans="8:15">
      <c r="H120" s="108"/>
      <c r="I120" s="108"/>
      <c r="J120" s="33"/>
      <c r="K120" s="33"/>
      <c r="L120" s="33"/>
      <c r="M120" s="33"/>
      <c r="N120" s="33"/>
      <c r="O120" s="33"/>
    </row>
    <row r="121" spans="8:15">
      <c r="H121" s="108"/>
      <c r="I121" s="108"/>
      <c r="J121" s="33"/>
      <c r="K121" s="33"/>
      <c r="L121" s="33"/>
      <c r="M121" s="33"/>
      <c r="N121" s="33"/>
      <c r="O121" s="33"/>
    </row>
    <row r="122" spans="8:15">
      <c r="H122" s="108"/>
      <c r="I122" s="108"/>
      <c r="J122" s="33"/>
      <c r="K122" s="33"/>
      <c r="L122" s="33"/>
      <c r="M122" s="33"/>
      <c r="N122" s="33"/>
      <c r="O122" s="33"/>
    </row>
    <row r="123" spans="8:15">
      <c r="H123" s="108"/>
      <c r="I123" s="108"/>
      <c r="J123" s="33"/>
      <c r="K123" s="33"/>
      <c r="L123" s="33"/>
      <c r="M123" s="33"/>
      <c r="N123" s="33"/>
      <c r="O123" s="33"/>
    </row>
    <row r="124" spans="8:15">
      <c r="H124" s="108"/>
      <c r="I124" s="108"/>
      <c r="J124" s="33"/>
      <c r="K124" s="33"/>
      <c r="L124" s="33"/>
      <c r="M124" s="33"/>
      <c r="N124" s="33"/>
      <c r="O124" s="33"/>
    </row>
    <row r="125" spans="8:15">
      <c r="H125" s="108"/>
      <c r="I125" s="108"/>
      <c r="J125" s="33"/>
      <c r="K125" s="33"/>
      <c r="L125" s="33"/>
      <c r="M125" s="33"/>
      <c r="N125" s="33"/>
      <c r="O125" s="33"/>
    </row>
    <row r="126" spans="8:15">
      <c r="H126" s="108"/>
      <c r="I126" s="108"/>
      <c r="J126" s="33"/>
      <c r="K126" s="33"/>
      <c r="L126" s="33"/>
      <c r="M126" s="33"/>
      <c r="N126" s="33"/>
      <c r="O126" s="33"/>
    </row>
    <row r="127" spans="8:15">
      <c r="H127" s="108"/>
      <c r="I127" s="108"/>
      <c r="J127" s="33"/>
      <c r="K127" s="33"/>
      <c r="L127" s="33"/>
      <c r="M127" s="33"/>
      <c r="N127" s="33"/>
      <c r="O127" s="33"/>
    </row>
    <row r="128" spans="8:15">
      <c r="H128" s="108"/>
      <c r="I128" s="108"/>
      <c r="J128" s="33"/>
      <c r="K128" s="33"/>
      <c r="L128" s="33"/>
      <c r="M128" s="33"/>
      <c r="N128" s="33"/>
      <c r="O128" s="33"/>
    </row>
    <row r="129" spans="8:15">
      <c r="H129" s="108"/>
      <c r="I129" s="108"/>
      <c r="J129" s="33"/>
      <c r="K129" s="33"/>
      <c r="L129" s="33"/>
      <c r="M129" s="33"/>
      <c r="N129" s="33"/>
      <c r="O129" s="33"/>
    </row>
    <row r="130" spans="8:15">
      <c r="H130" s="108"/>
      <c r="I130" s="108"/>
      <c r="J130" s="33"/>
      <c r="K130" s="33"/>
      <c r="L130" s="33"/>
      <c r="M130" s="33"/>
      <c r="N130" s="33"/>
      <c r="O130" s="33"/>
    </row>
    <row r="131" spans="8:15">
      <c r="H131" s="108"/>
      <c r="I131" s="108"/>
      <c r="J131" s="33"/>
      <c r="K131" s="33"/>
      <c r="L131" s="33"/>
      <c r="M131" s="33"/>
      <c r="N131" s="33"/>
      <c r="O131" s="33"/>
    </row>
    <row r="132" spans="8:15">
      <c r="H132" s="108"/>
      <c r="I132" s="108"/>
      <c r="J132" s="33"/>
      <c r="K132" s="33"/>
      <c r="L132" s="33"/>
      <c r="M132" s="33"/>
      <c r="N132" s="33"/>
      <c r="O132" s="33"/>
    </row>
    <row r="133" spans="8:15">
      <c r="H133" s="108"/>
      <c r="I133" s="108"/>
      <c r="J133" s="33"/>
      <c r="K133" s="33"/>
      <c r="L133" s="33"/>
      <c r="M133" s="33"/>
      <c r="N133" s="33"/>
      <c r="O133" s="33"/>
    </row>
    <row r="134" spans="8:15">
      <c r="H134" s="108"/>
      <c r="I134" s="108"/>
      <c r="J134" s="33"/>
      <c r="K134" s="33"/>
      <c r="L134" s="33"/>
      <c r="M134" s="33"/>
      <c r="N134" s="33"/>
      <c r="O134" s="33"/>
    </row>
    <row r="135" spans="8:15">
      <c r="H135" s="108"/>
      <c r="I135" s="108"/>
      <c r="J135" s="33"/>
      <c r="K135" s="33"/>
      <c r="L135" s="33"/>
      <c r="M135" s="33"/>
      <c r="N135" s="33"/>
      <c r="O135" s="33"/>
    </row>
    <row r="136" spans="8:15">
      <c r="H136" s="108"/>
      <c r="I136" s="108"/>
      <c r="J136" s="33"/>
      <c r="K136" s="33"/>
      <c r="L136" s="33"/>
      <c r="M136" s="33"/>
      <c r="N136" s="33"/>
      <c r="O136" s="33"/>
    </row>
    <row r="137" spans="8:15">
      <c r="H137" s="108"/>
      <c r="I137" s="108"/>
      <c r="J137" s="33"/>
      <c r="K137" s="33"/>
      <c r="L137" s="33"/>
      <c r="M137" s="33"/>
      <c r="N137" s="33"/>
      <c r="O137" s="33"/>
    </row>
    <row r="138" spans="8:15">
      <c r="H138" s="108"/>
      <c r="I138" s="108"/>
      <c r="J138" s="33"/>
      <c r="K138" s="33"/>
      <c r="L138" s="33"/>
      <c r="M138" s="33"/>
      <c r="N138" s="33"/>
      <c r="O138" s="33"/>
    </row>
    <row r="139" spans="8:15">
      <c r="H139" s="108"/>
      <c r="I139" s="108"/>
      <c r="J139" s="33"/>
      <c r="K139" s="33"/>
      <c r="L139" s="33"/>
      <c r="M139" s="33"/>
      <c r="N139" s="33"/>
      <c r="O139" s="33"/>
    </row>
    <row r="140" spans="8:15">
      <c r="H140" s="108"/>
      <c r="I140" s="108"/>
      <c r="J140" s="33"/>
      <c r="K140" s="33"/>
      <c r="L140" s="33"/>
      <c r="M140" s="33"/>
      <c r="N140" s="33"/>
      <c r="O140" s="33"/>
    </row>
    <row r="141" spans="8:15">
      <c r="H141" s="108"/>
      <c r="I141" s="108"/>
      <c r="J141" s="33"/>
      <c r="K141" s="33"/>
      <c r="L141" s="33"/>
      <c r="M141" s="33"/>
      <c r="N141" s="33"/>
      <c r="O141" s="33"/>
    </row>
    <row r="142" spans="8:15">
      <c r="H142" s="108"/>
      <c r="I142" s="108"/>
      <c r="J142" s="33"/>
      <c r="K142" s="33"/>
      <c r="L142" s="33"/>
      <c r="M142" s="33"/>
      <c r="N142" s="33"/>
      <c r="O142" s="33"/>
    </row>
    <row r="143" spans="8:15">
      <c r="H143" s="108"/>
      <c r="I143" s="108"/>
      <c r="J143" s="33"/>
      <c r="K143" s="33"/>
      <c r="L143" s="33"/>
      <c r="M143" s="33"/>
      <c r="N143" s="33"/>
      <c r="O143" s="33"/>
    </row>
    <row r="144" spans="8:15">
      <c r="H144" s="108"/>
      <c r="I144" s="108"/>
      <c r="J144" s="33"/>
      <c r="K144" s="33"/>
      <c r="L144" s="33"/>
      <c r="M144" s="33"/>
      <c r="N144" s="33"/>
      <c r="O144" s="33"/>
    </row>
    <row r="145" spans="8:15">
      <c r="H145" s="108"/>
      <c r="I145" s="108"/>
      <c r="J145" s="33"/>
      <c r="K145" s="33"/>
      <c r="L145" s="33"/>
      <c r="M145" s="33"/>
      <c r="N145" s="33"/>
      <c r="O145" s="33"/>
    </row>
    <row r="146" spans="8:15">
      <c r="H146" s="108"/>
      <c r="I146" s="108"/>
      <c r="J146" s="33"/>
      <c r="K146" s="33"/>
      <c r="L146" s="33"/>
      <c r="M146" s="33"/>
      <c r="N146" s="33"/>
      <c r="O146" s="33"/>
    </row>
    <row r="147" spans="8:15">
      <c r="H147" s="108"/>
      <c r="I147" s="108"/>
      <c r="J147" s="33"/>
      <c r="K147" s="33"/>
      <c r="L147" s="33"/>
      <c r="M147" s="33"/>
      <c r="N147" s="33"/>
      <c r="O147" s="33"/>
    </row>
    <row r="148" spans="8:15">
      <c r="H148" s="108"/>
      <c r="I148" s="108"/>
      <c r="J148" s="33"/>
      <c r="K148" s="33"/>
      <c r="L148" s="33"/>
      <c r="M148" s="33"/>
      <c r="N148" s="33"/>
      <c r="O148" s="33"/>
    </row>
    <row r="149" spans="8:15">
      <c r="H149" s="108"/>
      <c r="I149" s="108"/>
      <c r="J149" s="33"/>
      <c r="K149" s="33"/>
      <c r="L149" s="33"/>
      <c r="M149" s="33"/>
      <c r="N149" s="33"/>
      <c r="O149" s="33"/>
    </row>
    <row r="150" spans="8:15">
      <c r="H150" s="108"/>
      <c r="I150" s="108"/>
      <c r="J150" s="33"/>
      <c r="K150" s="33"/>
      <c r="L150" s="33"/>
      <c r="M150" s="33"/>
      <c r="N150" s="33"/>
      <c r="O150" s="33"/>
    </row>
    <row r="151" spans="8:15">
      <c r="H151" s="108"/>
      <c r="I151" s="108"/>
      <c r="J151" s="33"/>
      <c r="K151" s="33"/>
      <c r="L151" s="33"/>
      <c r="M151" s="33"/>
      <c r="N151" s="33"/>
      <c r="O151" s="33"/>
    </row>
    <row r="152" spans="8:15">
      <c r="H152" s="108"/>
      <c r="I152" s="108"/>
      <c r="J152" s="33"/>
      <c r="K152" s="33"/>
      <c r="L152" s="33"/>
      <c r="M152" s="33"/>
      <c r="N152" s="33"/>
      <c r="O152" s="33"/>
    </row>
    <row r="153" spans="8:15">
      <c r="H153" s="108"/>
      <c r="I153" s="108"/>
      <c r="J153" s="33"/>
      <c r="K153" s="33"/>
      <c r="L153" s="33"/>
      <c r="M153" s="33"/>
      <c r="N153" s="33"/>
      <c r="O153" s="33"/>
    </row>
    <row r="154" spans="8:15">
      <c r="H154" s="108"/>
      <c r="I154" s="108"/>
      <c r="J154" s="33"/>
      <c r="K154" s="33"/>
      <c r="L154" s="33"/>
      <c r="M154" s="33"/>
      <c r="N154" s="33"/>
      <c r="O154" s="33"/>
    </row>
    <row r="155" spans="8:15">
      <c r="H155" s="108"/>
      <c r="I155" s="108"/>
      <c r="J155" s="33"/>
      <c r="K155" s="33"/>
      <c r="L155" s="33"/>
      <c r="M155" s="33"/>
      <c r="N155" s="33"/>
      <c r="O155" s="33"/>
    </row>
    <row r="156" spans="8:15">
      <c r="H156" s="108"/>
      <c r="I156" s="108"/>
      <c r="J156" s="33"/>
      <c r="K156" s="33"/>
      <c r="L156" s="33"/>
      <c r="M156" s="33"/>
      <c r="N156" s="33"/>
      <c r="O156" s="33"/>
    </row>
    <row r="157" spans="8:15">
      <c r="H157" s="108"/>
      <c r="I157" s="108"/>
      <c r="J157" s="33"/>
      <c r="K157" s="33"/>
      <c r="L157" s="33"/>
      <c r="M157" s="33"/>
      <c r="N157" s="33"/>
      <c r="O157" s="33"/>
    </row>
    <row r="158" spans="8:15">
      <c r="H158" s="108"/>
      <c r="I158" s="108"/>
      <c r="J158" s="33"/>
      <c r="K158" s="33"/>
      <c r="L158" s="33"/>
      <c r="M158" s="33"/>
      <c r="N158" s="33"/>
      <c r="O158" s="33"/>
    </row>
    <row r="159" spans="8:15">
      <c r="H159" s="108"/>
      <c r="I159" s="108"/>
      <c r="J159" s="33"/>
      <c r="K159" s="33"/>
      <c r="L159" s="33"/>
      <c r="M159" s="33"/>
      <c r="N159" s="33"/>
      <c r="O159" s="33"/>
    </row>
    <row r="160" spans="8:15">
      <c r="H160" s="108"/>
      <c r="I160" s="108"/>
      <c r="J160" s="33"/>
      <c r="K160" s="33"/>
      <c r="L160" s="33"/>
      <c r="M160" s="33"/>
      <c r="N160" s="33"/>
      <c r="O160" s="33"/>
    </row>
    <row r="161" spans="8:15">
      <c r="H161" s="108"/>
      <c r="I161" s="108"/>
      <c r="J161" s="33"/>
      <c r="K161" s="33"/>
      <c r="L161" s="33"/>
      <c r="M161" s="33"/>
      <c r="N161" s="33"/>
      <c r="O161" s="33"/>
    </row>
    <row r="162" spans="8:15">
      <c r="H162" s="108"/>
      <c r="I162" s="108"/>
      <c r="J162" s="33"/>
      <c r="K162" s="33"/>
      <c r="L162" s="33"/>
      <c r="M162" s="33"/>
      <c r="N162" s="33"/>
      <c r="O162" s="33"/>
    </row>
    <row r="163" spans="8:15">
      <c r="H163" s="108"/>
      <c r="I163" s="108"/>
      <c r="J163" s="33"/>
      <c r="K163" s="33"/>
      <c r="L163" s="33"/>
      <c r="M163" s="33"/>
      <c r="N163" s="33"/>
      <c r="O163" s="33"/>
    </row>
    <row r="164" spans="8:15">
      <c r="H164" s="108"/>
      <c r="I164" s="108"/>
      <c r="J164" s="33"/>
      <c r="K164" s="33"/>
      <c r="L164" s="33"/>
      <c r="M164" s="33"/>
      <c r="N164" s="33"/>
      <c r="O164" s="33"/>
    </row>
    <row r="165" spans="8:15">
      <c r="H165" s="108"/>
      <c r="I165" s="108"/>
      <c r="J165" s="33"/>
      <c r="K165" s="33"/>
      <c r="L165" s="33"/>
      <c r="M165" s="33"/>
      <c r="N165" s="33"/>
      <c r="O165" s="33"/>
    </row>
    <row r="166" spans="8:15">
      <c r="H166" s="108"/>
      <c r="I166" s="108"/>
      <c r="J166" s="33"/>
      <c r="K166" s="33"/>
      <c r="L166" s="33"/>
      <c r="M166" s="33"/>
      <c r="N166" s="33"/>
      <c r="O166" s="33"/>
    </row>
    <row r="167" spans="8:15">
      <c r="H167" s="108"/>
      <c r="I167" s="108"/>
      <c r="J167" s="33"/>
      <c r="K167" s="33"/>
      <c r="L167" s="33"/>
      <c r="M167" s="33"/>
      <c r="N167" s="33"/>
      <c r="O167" s="33"/>
    </row>
    <row r="168" spans="8:15">
      <c r="H168" s="108"/>
      <c r="I168" s="108"/>
      <c r="J168" s="33"/>
      <c r="K168" s="33"/>
      <c r="L168" s="33"/>
      <c r="M168" s="33"/>
      <c r="N168" s="33"/>
      <c r="O168" s="33"/>
    </row>
    <row r="169" spans="8:15">
      <c r="H169" s="108"/>
      <c r="I169" s="108"/>
      <c r="J169" s="33"/>
      <c r="K169" s="33"/>
      <c r="L169" s="33"/>
      <c r="M169" s="33"/>
      <c r="N169" s="33"/>
      <c r="O169" s="33"/>
    </row>
    <row r="170" spans="8:15">
      <c r="H170" s="108"/>
      <c r="I170" s="108"/>
      <c r="J170" s="33"/>
      <c r="K170" s="33"/>
      <c r="L170" s="33"/>
      <c r="M170" s="33"/>
      <c r="N170" s="33"/>
      <c r="O170" s="33"/>
    </row>
    <row r="171" spans="8:15">
      <c r="H171" s="108"/>
      <c r="I171" s="108"/>
      <c r="J171" s="33"/>
      <c r="K171" s="33"/>
      <c r="L171" s="33"/>
      <c r="M171" s="33"/>
      <c r="N171" s="33"/>
      <c r="O171" s="33"/>
    </row>
    <row r="172" spans="8:15">
      <c r="H172" s="108"/>
      <c r="I172" s="108"/>
      <c r="J172" s="33"/>
      <c r="K172" s="33"/>
      <c r="L172" s="33"/>
      <c r="M172" s="33"/>
      <c r="N172" s="33"/>
      <c r="O172" s="33"/>
    </row>
    <row r="173" spans="8:15">
      <c r="H173" s="108"/>
      <c r="I173" s="108"/>
      <c r="J173" s="33"/>
      <c r="K173" s="33"/>
      <c r="L173" s="33"/>
      <c r="M173" s="33"/>
      <c r="N173" s="33"/>
      <c r="O173" s="33"/>
    </row>
    <row r="174" spans="8:15">
      <c r="H174" s="108"/>
      <c r="I174" s="108"/>
      <c r="J174" s="33"/>
      <c r="K174" s="33"/>
      <c r="L174" s="33"/>
      <c r="M174" s="33"/>
      <c r="N174" s="33"/>
      <c r="O174" s="33"/>
    </row>
    <row r="175" spans="8:15">
      <c r="H175" s="108"/>
      <c r="I175" s="108"/>
      <c r="J175" s="33"/>
      <c r="K175" s="33"/>
      <c r="L175" s="33"/>
      <c r="M175" s="33"/>
      <c r="N175" s="33"/>
      <c r="O175" s="33"/>
    </row>
    <row r="176" spans="8:15">
      <c r="H176" s="108"/>
      <c r="I176" s="108"/>
      <c r="J176" s="33"/>
      <c r="K176" s="33"/>
      <c r="L176" s="33"/>
      <c r="M176" s="33"/>
      <c r="N176" s="33"/>
      <c r="O176" s="33"/>
    </row>
    <row r="177" spans="8:15">
      <c r="H177" s="108"/>
      <c r="I177" s="108"/>
      <c r="J177" s="33"/>
      <c r="K177" s="33"/>
      <c r="L177" s="33"/>
      <c r="M177" s="33"/>
      <c r="N177" s="33"/>
      <c r="O177" s="33"/>
    </row>
    <row r="178" spans="8:15">
      <c r="H178" s="108"/>
      <c r="I178" s="108"/>
      <c r="J178" s="33"/>
      <c r="K178" s="33"/>
      <c r="L178" s="33"/>
      <c r="M178" s="33"/>
      <c r="N178" s="33"/>
      <c r="O178" s="33"/>
    </row>
    <row r="179" spans="8:15">
      <c r="H179" s="108"/>
      <c r="I179" s="108"/>
      <c r="J179" s="33"/>
      <c r="K179" s="33"/>
      <c r="L179" s="33"/>
      <c r="M179" s="33"/>
      <c r="N179" s="33"/>
      <c r="O179" s="33"/>
    </row>
    <row r="180" spans="8:15">
      <c r="H180" s="108"/>
      <c r="I180" s="108"/>
      <c r="J180" s="33"/>
      <c r="K180" s="33"/>
      <c r="L180" s="33"/>
      <c r="M180" s="33"/>
      <c r="N180" s="33"/>
      <c r="O180" s="33"/>
    </row>
    <row r="181" spans="8:15">
      <c r="H181" s="108"/>
      <c r="I181" s="108"/>
      <c r="J181" s="33"/>
      <c r="K181" s="33"/>
      <c r="L181" s="33"/>
      <c r="M181" s="33"/>
      <c r="N181" s="33"/>
      <c r="O181" s="33"/>
    </row>
    <row r="182" spans="8:15">
      <c r="H182" s="108"/>
      <c r="I182" s="108"/>
      <c r="J182" s="33"/>
      <c r="K182" s="33"/>
      <c r="L182" s="33"/>
      <c r="M182" s="33"/>
      <c r="N182" s="33"/>
      <c r="O182" s="33"/>
    </row>
    <row r="183" spans="8:15">
      <c r="H183" s="108"/>
      <c r="I183" s="108"/>
      <c r="J183" s="33"/>
      <c r="K183" s="33"/>
      <c r="L183" s="33"/>
      <c r="M183" s="33"/>
      <c r="N183" s="33"/>
      <c r="O183" s="33"/>
    </row>
    <row r="184" spans="8:15">
      <c r="H184" s="108"/>
      <c r="I184" s="108"/>
      <c r="J184" s="33"/>
      <c r="K184" s="33"/>
      <c r="L184" s="33"/>
      <c r="M184" s="33"/>
      <c r="N184" s="33"/>
      <c r="O184" s="33"/>
    </row>
    <row r="185" spans="8:15">
      <c r="H185" s="108"/>
      <c r="I185" s="108"/>
      <c r="J185" s="33"/>
      <c r="K185" s="33"/>
      <c r="L185" s="33"/>
      <c r="M185" s="33"/>
      <c r="N185" s="33"/>
      <c r="O185" s="33"/>
    </row>
    <row r="186" spans="8:15">
      <c r="H186" s="108"/>
      <c r="I186" s="108"/>
      <c r="J186" s="33"/>
      <c r="K186" s="33"/>
      <c r="L186" s="33"/>
      <c r="M186" s="33"/>
      <c r="N186" s="33"/>
      <c r="O186" s="33"/>
    </row>
    <row r="187" spans="8:15">
      <c r="H187" s="108"/>
      <c r="I187" s="108"/>
      <c r="J187" s="33"/>
      <c r="K187" s="33"/>
      <c r="L187" s="33"/>
      <c r="M187" s="33"/>
      <c r="N187" s="33"/>
      <c r="O187" s="33"/>
    </row>
    <row r="188" spans="8:15">
      <c r="H188" s="108"/>
      <c r="I188" s="108"/>
      <c r="J188" s="33"/>
      <c r="K188" s="33"/>
      <c r="L188" s="33"/>
      <c r="M188" s="33"/>
      <c r="N188" s="33"/>
      <c r="O188" s="33"/>
    </row>
    <row r="189" spans="8:15">
      <c r="H189" s="108"/>
      <c r="I189" s="108"/>
      <c r="J189" s="33"/>
      <c r="K189" s="33"/>
      <c r="L189" s="33"/>
      <c r="M189" s="33"/>
      <c r="N189" s="33"/>
      <c r="O189" s="33"/>
    </row>
    <row r="190" spans="8:15">
      <c r="H190" s="108"/>
      <c r="I190" s="108"/>
      <c r="J190" s="33"/>
      <c r="K190" s="33"/>
      <c r="L190" s="33"/>
      <c r="M190" s="33"/>
      <c r="N190" s="33"/>
      <c r="O190" s="33"/>
    </row>
    <row r="191" spans="8:15">
      <c r="H191" s="108"/>
      <c r="I191" s="108"/>
      <c r="J191" s="33"/>
      <c r="K191" s="33"/>
      <c r="L191" s="33"/>
      <c r="M191" s="33"/>
      <c r="N191" s="33"/>
      <c r="O191" s="33"/>
    </row>
    <row r="192" spans="8:15">
      <c r="H192" s="108"/>
      <c r="I192" s="108"/>
      <c r="J192" s="33"/>
      <c r="K192" s="33"/>
      <c r="L192" s="33"/>
      <c r="M192" s="33"/>
      <c r="N192" s="33"/>
      <c r="O192" s="33"/>
    </row>
    <row r="193" spans="8:15">
      <c r="H193" s="108"/>
      <c r="I193" s="108"/>
      <c r="J193" s="33"/>
      <c r="K193" s="33"/>
      <c r="L193" s="33"/>
      <c r="M193" s="33"/>
      <c r="N193" s="33"/>
      <c r="O193" s="33"/>
    </row>
    <row r="194" spans="8:15">
      <c r="H194" s="108"/>
      <c r="I194" s="108"/>
      <c r="J194" s="33"/>
      <c r="K194" s="33"/>
      <c r="L194" s="33"/>
      <c r="M194" s="33"/>
      <c r="N194" s="33"/>
      <c r="O194" s="33"/>
    </row>
    <row r="195" spans="8:15">
      <c r="H195" s="108"/>
      <c r="I195" s="108"/>
      <c r="J195" s="33"/>
      <c r="K195" s="33"/>
      <c r="L195" s="33"/>
      <c r="M195" s="33"/>
      <c r="N195" s="33"/>
      <c r="O195" s="33"/>
    </row>
    <row r="196" spans="8:15">
      <c r="H196" s="108"/>
      <c r="I196" s="108"/>
      <c r="J196" s="33"/>
      <c r="K196" s="33"/>
      <c r="L196" s="33"/>
      <c r="M196" s="33"/>
      <c r="N196" s="33"/>
      <c r="O196" s="33"/>
    </row>
    <row r="197" spans="8:15">
      <c r="H197" s="108"/>
      <c r="I197" s="108"/>
      <c r="J197" s="33"/>
      <c r="K197" s="33"/>
      <c r="L197" s="33"/>
      <c r="M197" s="33"/>
      <c r="N197" s="33"/>
      <c r="O197" s="33"/>
    </row>
    <row r="198" spans="8:15">
      <c r="H198" s="108"/>
      <c r="I198" s="108"/>
      <c r="J198" s="33"/>
      <c r="K198" s="33"/>
      <c r="L198" s="33"/>
      <c r="M198" s="33"/>
      <c r="N198" s="33"/>
      <c r="O198" s="33"/>
    </row>
    <row r="199" spans="8:15">
      <c r="H199" s="108"/>
      <c r="I199" s="108"/>
      <c r="J199" s="33"/>
      <c r="K199" s="33"/>
      <c r="L199" s="33"/>
      <c r="M199" s="33"/>
      <c r="N199" s="33"/>
      <c r="O199" s="33"/>
    </row>
    <row r="200" spans="8:15">
      <c r="H200" s="108"/>
      <c r="I200" s="108"/>
      <c r="J200" s="33"/>
      <c r="K200" s="33"/>
      <c r="L200" s="33"/>
      <c r="M200" s="33"/>
      <c r="N200" s="33"/>
      <c r="O200" s="33"/>
    </row>
    <row r="201" spans="8:15">
      <c r="H201" s="108"/>
      <c r="I201" s="108"/>
      <c r="J201" s="33"/>
      <c r="K201" s="33"/>
      <c r="L201" s="33"/>
      <c r="M201" s="33"/>
      <c r="N201" s="33"/>
      <c r="O201" s="33"/>
    </row>
    <row r="202" spans="8:15">
      <c r="H202" s="108"/>
      <c r="I202" s="108"/>
      <c r="J202" s="33"/>
      <c r="K202" s="33"/>
      <c r="L202" s="33"/>
      <c r="M202" s="33"/>
      <c r="N202" s="33"/>
      <c r="O202" s="33"/>
    </row>
    <row r="203" spans="8:15">
      <c r="H203" s="108"/>
      <c r="I203" s="108"/>
      <c r="J203" s="33"/>
      <c r="K203" s="33"/>
      <c r="L203" s="33"/>
      <c r="M203" s="33"/>
      <c r="N203" s="33"/>
      <c r="O203" s="33"/>
    </row>
    <row r="204" spans="8:15">
      <c r="H204" s="108"/>
      <c r="I204" s="108"/>
      <c r="J204" s="33"/>
      <c r="K204" s="33"/>
      <c r="L204" s="33"/>
      <c r="M204" s="33"/>
      <c r="N204" s="33"/>
      <c r="O204" s="33"/>
    </row>
    <row r="205" spans="8:15">
      <c r="H205" s="108"/>
      <c r="I205" s="108"/>
      <c r="J205" s="33"/>
      <c r="K205" s="33"/>
      <c r="L205" s="33"/>
      <c r="M205" s="33"/>
      <c r="N205" s="33"/>
      <c r="O205" s="33"/>
    </row>
    <row r="206" spans="8:15">
      <c r="H206" s="108"/>
      <c r="I206" s="108"/>
      <c r="J206" s="33"/>
      <c r="K206" s="33"/>
      <c r="L206" s="33"/>
      <c r="M206" s="33"/>
      <c r="N206" s="33"/>
      <c r="O206" s="33"/>
    </row>
    <row r="207" spans="8:15">
      <c r="H207" s="108"/>
      <c r="I207" s="108"/>
      <c r="J207" s="33"/>
      <c r="K207" s="33"/>
      <c r="L207" s="33"/>
      <c r="M207" s="33"/>
      <c r="N207" s="33"/>
      <c r="O207" s="33"/>
    </row>
    <row r="208" spans="8:15">
      <c r="H208" s="108"/>
      <c r="I208" s="108"/>
      <c r="J208" s="33"/>
      <c r="K208" s="33"/>
      <c r="L208" s="33"/>
      <c r="M208" s="33"/>
      <c r="N208" s="33"/>
      <c r="O208" s="33"/>
    </row>
    <row r="209" spans="8:15">
      <c r="H209" s="108"/>
      <c r="I209" s="108"/>
      <c r="J209" s="33"/>
      <c r="K209" s="33"/>
      <c r="L209" s="33"/>
      <c r="M209" s="33"/>
      <c r="N209" s="33"/>
      <c r="O209" s="33"/>
    </row>
    <row r="210" spans="8:15">
      <c r="H210" s="108"/>
      <c r="I210" s="108"/>
      <c r="J210" s="33"/>
      <c r="K210" s="33"/>
      <c r="L210" s="33"/>
      <c r="M210" s="33"/>
      <c r="N210" s="33"/>
      <c r="O210" s="33"/>
    </row>
    <row r="211" spans="8:15">
      <c r="H211" s="108"/>
      <c r="I211" s="108"/>
      <c r="J211" s="33"/>
      <c r="K211" s="33"/>
      <c r="L211" s="33"/>
      <c r="M211" s="33"/>
      <c r="N211" s="33"/>
      <c r="O211" s="33"/>
    </row>
    <row r="212" spans="8:15">
      <c r="H212" s="108"/>
      <c r="I212" s="108"/>
      <c r="J212" s="33"/>
      <c r="K212" s="33"/>
      <c r="L212" s="33"/>
      <c r="M212" s="33"/>
      <c r="N212" s="33"/>
      <c r="O212" s="33"/>
    </row>
    <row r="213" spans="8:15">
      <c r="H213" s="108"/>
      <c r="I213" s="108"/>
      <c r="J213" s="33"/>
      <c r="K213" s="33"/>
      <c r="L213" s="33"/>
      <c r="M213" s="33"/>
      <c r="N213" s="33"/>
      <c r="O213" s="33"/>
    </row>
    <row r="214" spans="8:15">
      <c r="H214" s="108"/>
      <c r="I214" s="108"/>
      <c r="J214" s="33"/>
      <c r="K214" s="33"/>
      <c r="L214" s="33"/>
      <c r="M214" s="33"/>
      <c r="N214" s="33"/>
      <c r="O214" s="33"/>
    </row>
    <row r="215" spans="8:15">
      <c r="H215" s="108"/>
      <c r="I215" s="108"/>
      <c r="J215" s="33"/>
      <c r="K215" s="33"/>
      <c r="L215" s="33"/>
      <c r="M215" s="33"/>
      <c r="N215" s="33"/>
      <c r="O215" s="33"/>
    </row>
    <row r="216" spans="8:15">
      <c r="H216" s="108"/>
      <c r="I216" s="108"/>
      <c r="J216" s="33"/>
      <c r="K216" s="33"/>
      <c r="L216" s="33"/>
      <c r="M216" s="33"/>
      <c r="N216" s="33"/>
      <c r="O216" s="33"/>
    </row>
    <row r="217" spans="8:15">
      <c r="H217" s="108"/>
      <c r="I217" s="108"/>
      <c r="J217" s="33"/>
      <c r="K217" s="33"/>
      <c r="L217" s="33"/>
      <c r="M217" s="33"/>
      <c r="N217" s="33"/>
      <c r="O217" s="33"/>
    </row>
    <row r="218" spans="8:15">
      <c r="H218" s="108"/>
      <c r="I218" s="108"/>
      <c r="J218" s="33"/>
      <c r="K218" s="33"/>
      <c r="L218" s="33"/>
      <c r="M218" s="33"/>
      <c r="N218" s="33"/>
      <c r="O218" s="33"/>
    </row>
    <row r="219" spans="8:15">
      <c r="H219" s="108"/>
      <c r="I219" s="108"/>
      <c r="J219" s="33"/>
      <c r="K219" s="33"/>
      <c r="L219" s="33"/>
      <c r="M219" s="33"/>
      <c r="N219" s="33"/>
      <c r="O219" s="33"/>
    </row>
    <row r="220" spans="8:15">
      <c r="H220" s="108"/>
      <c r="I220" s="108"/>
      <c r="J220" s="33"/>
      <c r="K220" s="33"/>
      <c r="L220" s="33"/>
      <c r="M220" s="33"/>
      <c r="N220" s="33"/>
      <c r="O220" s="33"/>
    </row>
    <row r="221" spans="8:15">
      <c r="H221" s="108"/>
      <c r="I221" s="108"/>
      <c r="J221" s="33"/>
      <c r="K221" s="33"/>
      <c r="L221" s="33"/>
      <c r="M221" s="33"/>
      <c r="N221" s="33"/>
      <c r="O221" s="33"/>
    </row>
    <row r="222" spans="8:15">
      <c r="H222" s="108"/>
      <c r="I222" s="108"/>
      <c r="J222" s="33"/>
      <c r="K222" s="33"/>
      <c r="L222" s="33"/>
      <c r="M222" s="33"/>
      <c r="N222" s="33"/>
      <c r="O222" s="33"/>
    </row>
    <row r="223" spans="8:15">
      <c r="H223" s="108"/>
      <c r="I223" s="108"/>
      <c r="J223" s="33"/>
      <c r="K223" s="33"/>
      <c r="L223" s="33"/>
      <c r="M223" s="33"/>
      <c r="N223" s="33"/>
      <c r="O223" s="33"/>
    </row>
    <row r="224" spans="8:15">
      <c r="H224" s="108"/>
      <c r="I224" s="108"/>
      <c r="J224" s="33"/>
      <c r="K224" s="33"/>
      <c r="L224" s="33"/>
      <c r="M224" s="33"/>
      <c r="N224" s="33"/>
      <c r="O224" s="33"/>
    </row>
    <row r="225" spans="8:15">
      <c r="H225" s="108"/>
      <c r="I225" s="108"/>
      <c r="J225" s="33"/>
      <c r="K225" s="33"/>
      <c r="L225" s="33"/>
      <c r="M225" s="33"/>
      <c r="N225" s="33"/>
      <c r="O225" s="33"/>
    </row>
    <row r="226" spans="8:15">
      <c r="H226" s="108"/>
      <c r="I226" s="108"/>
      <c r="J226" s="33"/>
      <c r="K226" s="33"/>
      <c r="L226" s="33"/>
      <c r="M226" s="33"/>
      <c r="N226" s="33"/>
      <c r="O226" s="33"/>
    </row>
    <row r="227" spans="8:15">
      <c r="H227" s="108"/>
      <c r="I227" s="108"/>
      <c r="J227" s="33"/>
      <c r="K227" s="33"/>
      <c r="L227" s="33"/>
      <c r="M227" s="33"/>
      <c r="N227" s="33"/>
      <c r="O227" s="33"/>
    </row>
    <row r="228" spans="8:15">
      <c r="H228" s="108"/>
      <c r="I228" s="108"/>
      <c r="J228" s="33"/>
      <c r="K228" s="33"/>
      <c r="L228" s="33"/>
      <c r="M228" s="33"/>
      <c r="N228" s="33"/>
      <c r="O228" s="33"/>
    </row>
    <row r="229" spans="8:15">
      <c r="H229" s="108"/>
      <c r="I229" s="108"/>
      <c r="J229" s="33"/>
      <c r="K229" s="33"/>
      <c r="L229" s="33"/>
      <c r="M229" s="33"/>
      <c r="N229" s="33"/>
      <c r="O229" s="33"/>
    </row>
    <row r="230" spans="8:15">
      <c r="H230" s="108"/>
      <c r="I230" s="108"/>
      <c r="J230" s="33"/>
      <c r="K230" s="33"/>
      <c r="L230" s="33"/>
      <c r="M230" s="33"/>
      <c r="N230" s="33"/>
      <c r="O230" s="33"/>
    </row>
    <row r="231" spans="8:15">
      <c r="H231" s="108"/>
      <c r="I231" s="108"/>
      <c r="J231" s="33"/>
      <c r="K231" s="33"/>
      <c r="L231" s="33"/>
      <c r="M231" s="33"/>
      <c r="N231" s="33"/>
      <c r="O231" s="33"/>
    </row>
    <row r="232" spans="8:15">
      <c r="H232" s="108"/>
      <c r="I232" s="108"/>
      <c r="J232" s="33"/>
      <c r="K232" s="33"/>
      <c r="L232" s="33"/>
      <c r="M232" s="33"/>
      <c r="N232" s="33"/>
      <c r="O232" s="33"/>
    </row>
    <row r="233" spans="8:15">
      <c r="H233" s="108"/>
      <c r="I233" s="108"/>
      <c r="J233" s="33"/>
      <c r="K233" s="33"/>
      <c r="L233" s="33"/>
      <c r="M233" s="33"/>
      <c r="N233" s="33"/>
      <c r="O233" s="33"/>
    </row>
    <row r="234" spans="8:15">
      <c r="H234" s="108"/>
      <c r="I234" s="108"/>
      <c r="J234" s="33"/>
      <c r="K234" s="33"/>
      <c r="L234" s="33"/>
      <c r="M234" s="33"/>
      <c r="N234" s="33"/>
      <c r="O234" s="33"/>
    </row>
    <row r="235" spans="8:15">
      <c r="H235" s="108"/>
      <c r="I235" s="108"/>
      <c r="J235" s="33"/>
      <c r="K235" s="33"/>
      <c r="L235" s="33"/>
      <c r="M235" s="33"/>
      <c r="N235" s="33"/>
      <c r="O235" s="33"/>
    </row>
    <row r="236" spans="8:15">
      <c r="H236" s="108"/>
      <c r="I236" s="108"/>
      <c r="J236" s="33"/>
      <c r="K236" s="33"/>
      <c r="L236" s="33"/>
      <c r="M236" s="33"/>
      <c r="N236" s="33"/>
      <c r="O236" s="33"/>
    </row>
    <row r="237" spans="8:15">
      <c r="H237" s="108"/>
      <c r="I237" s="108"/>
      <c r="J237" s="33"/>
      <c r="K237" s="33"/>
      <c r="L237" s="33"/>
      <c r="M237" s="33"/>
      <c r="N237" s="33"/>
      <c r="O237" s="33"/>
    </row>
    <row r="238" spans="8:15">
      <c r="H238" s="108"/>
      <c r="I238" s="108"/>
      <c r="J238" s="33"/>
      <c r="K238" s="33"/>
      <c r="L238" s="33"/>
      <c r="M238" s="33"/>
      <c r="N238" s="33"/>
      <c r="O238" s="33"/>
    </row>
    <row r="239" spans="8:15">
      <c r="H239" s="108"/>
      <c r="I239" s="108"/>
      <c r="J239" s="33"/>
      <c r="K239" s="33"/>
      <c r="L239" s="33"/>
      <c r="M239" s="33"/>
      <c r="N239" s="33"/>
      <c r="O239" s="33"/>
    </row>
    <row r="240" spans="8:15">
      <c r="H240" s="108"/>
      <c r="I240" s="108"/>
      <c r="J240" s="33"/>
      <c r="K240" s="33"/>
      <c r="L240" s="33"/>
      <c r="M240" s="33"/>
      <c r="N240" s="33"/>
      <c r="O240" s="33"/>
    </row>
    <row r="241" spans="8:15">
      <c r="H241" s="108"/>
      <c r="I241" s="108"/>
      <c r="J241" s="33"/>
      <c r="K241" s="33"/>
      <c r="L241" s="33"/>
      <c r="M241" s="33"/>
      <c r="N241" s="33"/>
      <c r="O241" s="33"/>
    </row>
    <row r="242" spans="8:15">
      <c r="H242" s="108"/>
      <c r="I242" s="108"/>
      <c r="J242" s="33"/>
      <c r="K242" s="33"/>
      <c r="L242" s="33"/>
      <c r="M242" s="33"/>
      <c r="N242" s="33"/>
      <c r="O242" s="33"/>
    </row>
    <row r="243" spans="8:15">
      <c r="H243" s="108"/>
      <c r="I243" s="108"/>
      <c r="J243" s="33"/>
      <c r="K243" s="33"/>
      <c r="L243" s="33"/>
      <c r="M243" s="33"/>
      <c r="N243" s="33"/>
      <c r="O243" s="33"/>
    </row>
    <row r="244" spans="8:15">
      <c r="H244" s="108"/>
      <c r="I244" s="108"/>
      <c r="J244" s="33"/>
      <c r="K244" s="33"/>
      <c r="L244" s="33"/>
      <c r="M244" s="33"/>
      <c r="N244" s="33"/>
      <c r="O244" s="33"/>
    </row>
    <row r="245" spans="8:15">
      <c r="H245" s="108"/>
      <c r="I245" s="108"/>
      <c r="J245" s="33"/>
      <c r="K245" s="33"/>
      <c r="L245" s="33"/>
      <c r="M245" s="33"/>
      <c r="N245" s="33"/>
      <c r="O245" s="33"/>
    </row>
    <row r="246" spans="8:15">
      <c r="H246" s="108"/>
      <c r="I246" s="108"/>
      <c r="J246" s="33"/>
      <c r="K246" s="33"/>
      <c r="L246" s="33"/>
      <c r="M246" s="33"/>
      <c r="N246" s="33"/>
      <c r="O246" s="33"/>
    </row>
    <row r="247" spans="8:15">
      <c r="H247" s="108"/>
      <c r="I247" s="108"/>
      <c r="J247" s="33"/>
      <c r="K247" s="33"/>
      <c r="L247" s="33"/>
      <c r="M247" s="33"/>
      <c r="N247" s="33"/>
      <c r="O247" s="33"/>
    </row>
    <row r="248" spans="8:15">
      <c r="H248" s="108"/>
      <c r="I248" s="108"/>
      <c r="J248" s="33"/>
      <c r="K248" s="33"/>
      <c r="L248" s="33"/>
      <c r="M248" s="33"/>
      <c r="N248" s="33"/>
      <c r="O248" s="33"/>
    </row>
    <row r="249" spans="8:15">
      <c r="H249" s="108"/>
      <c r="I249" s="108"/>
      <c r="J249" s="33"/>
      <c r="K249" s="33"/>
      <c r="L249" s="33"/>
      <c r="M249" s="33"/>
      <c r="N249" s="33"/>
      <c r="O249" s="33"/>
    </row>
    <row r="250" spans="8:15">
      <c r="H250" s="108"/>
      <c r="I250" s="108"/>
      <c r="J250" s="33"/>
      <c r="K250" s="33"/>
      <c r="L250" s="33"/>
      <c r="M250" s="33"/>
      <c r="N250" s="33"/>
      <c r="O250" s="33"/>
    </row>
    <row r="251" spans="8:15">
      <c r="H251" s="108"/>
      <c r="I251" s="108"/>
      <c r="J251" s="33"/>
      <c r="K251" s="33"/>
      <c r="L251" s="33"/>
      <c r="M251" s="33"/>
      <c r="N251" s="33"/>
      <c r="O251" s="33"/>
    </row>
    <row r="252" spans="8:15">
      <c r="H252" s="108"/>
      <c r="I252" s="108"/>
      <c r="J252" s="33"/>
      <c r="K252" s="33"/>
      <c r="L252" s="33"/>
      <c r="M252" s="33"/>
      <c r="N252" s="33"/>
      <c r="O252" s="33"/>
    </row>
    <row r="253" spans="8:15">
      <c r="H253" s="108"/>
      <c r="I253" s="108"/>
      <c r="J253" s="33"/>
      <c r="K253" s="33"/>
      <c r="L253" s="33"/>
      <c r="M253" s="33"/>
      <c r="N253" s="33"/>
      <c r="O253" s="33"/>
    </row>
    <row r="254" spans="8:15">
      <c r="H254" s="108"/>
      <c r="I254" s="108"/>
      <c r="J254" s="33"/>
      <c r="K254" s="33"/>
      <c r="L254" s="33"/>
      <c r="M254" s="33"/>
      <c r="N254" s="33"/>
      <c r="O254" s="33"/>
    </row>
    <row r="255" spans="8:15">
      <c r="H255" s="108"/>
      <c r="I255" s="108"/>
      <c r="J255" s="33"/>
      <c r="K255" s="33"/>
      <c r="L255" s="33"/>
      <c r="M255" s="33"/>
      <c r="N255" s="33"/>
      <c r="O255" s="33"/>
    </row>
    <row r="256" spans="8:15">
      <c r="H256" s="108"/>
      <c r="I256" s="108"/>
      <c r="J256" s="33"/>
      <c r="K256" s="33"/>
      <c r="L256" s="33"/>
      <c r="M256" s="33"/>
      <c r="N256" s="33"/>
      <c r="O256" s="33"/>
    </row>
    <row r="257" spans="8:15">
      <c r="H257" s="108"/>
      <c r="I257" s="108"/>
      <c r="J257" s="33"/>
      <c r="K257" s="33"/>
      <c r="L257" s="33"/>
      <c r="M257" s="33"/>
      <c r="N257" s="33"/>
      <c r="O257" s="33"/>
    </row>
    <row r="258" spans="8:15">
      <c r="H258" s="108"/>
      <c r="I258" s="108"/>
      <c r="J258" s="33"/>
      <c r="K258" s="33"/>
      <c r="L258" s="33"/>
      <c r="M258" s="33"/>
      <c r="N258" s="33"/>
      <c r="O258" s="33"/>
    </row>
    <row r="259" spans="8:15">
      <c r="H259" s="108"/>
      <c r="I259" s="108"/>
      <c r="J259" s="33"/>
      <c r="K259" s="33"/>
      <c r="L259" s="33"/>
      <c r="M259" s="33"/>
      <c r="N259" s="33"/>
      <c r="O259" s="33"/>
    </row>
    <row r="260" spans="8:15">
      <c r="H260" s="108"/>
      <c r="I260" s="108"/>
      <c r="J260" s="33"/>
      <c r="K260" s="33"/>
      <c r="L260" s="33"/>
      <c r="M260" s="33"/>
      <c r="N260" s="33"/>
      <c r="O260" s="33"/>
    </row>
    <row r="261" spans="8:15">
      <c r="H261" s="108"/>
      <c r="I261" s="108"/>
      <c r="J261" s="33"/>
      <c r="K261" s="33"/>
      <c r="L261" s="33"/>
      <c r="M261" s="33"/>
      <c r="N261" s="33"/>
      <c r="O261" s="33"/>
    </row>
    <row r="262" spans="8:15">
      <c r="H262" s="108"/>
      <c r="I262" s="108"/>
      <c r="J262" s="33"/>
      <c r="K262" s="33"/>
      <c r="L262" s="33"/>
      <c r="M262" s="33"/>
      <c r="N262" s="33"/>
      <c r="O262" s="33"/>
    </row>
    <row r="263" spans="8:15">
      <c r="H263" s="108"/>
      <c r="I263" s="108"/>
      <c r="J263" s="33"/>
      <c r="K263" s="33"/>
      <c r="L263" s="33"/>
      <c r="M263" s="33"/>
      <c r="N263" s="33"/>
      <c r="O263" s="33"/>
    </row>
    <row r="264" spans="8:15">
      <c r="H264" s="108"/>
      <c r="I264" s="108"/>
      <c r="J264" s="33"/>
      <c r="K264" s="33"/>
      <c r="L264" s="33"/>
      <c r="M264" s="33"/>
      <c r="N264" s="33"/>
      <c r="O264" s="33"/>
    </row>
    <row r="265" spans="8:15">
      <c r="H265" s="108"/>
      <c r="I265" s="108"/>
      <c r="J265" s="33"/>
      <c r="K265" s="33"/>
      <c r="L265" s="33"/>
      <c r="M265" s="33"/>
      <c r="N265" s="33"/>
      <c r="O265" s="33"/>
    </row>
    <row r="266" spans="8:15">
      <c r="H266" s="108"/>
      <c r="I266" s="108"/>
      <c r="J266" s="33"/>
      <c r="K266" s="33"/>
      <c r="L266" s="33"/>
      <c r="M266" s="33"/>
      <c r="N266" s="33"/>
      <c r="O266" s="33"/>
    </row>
    <row r="267" spans="8:15">
      <c r="H267" s="108"/>
      <c r="I267" s="108"/>
      <c r="J267" s="33"/>
      <c r="K267" s="33"/>
      <c r="L267" s="33"/>
      <c r="M267" s="33"/>
      <c r="N267" s="33"/>
      <c r="O267" s="33"/>
    </row>
    <row r="268" spans="8:15">
      <c r="H268" s="108"/>
      <c r="I268" s="108"/>
      <c r="J268" s="33"/>
      <c r="K268" s="33"/>
      <c r="L268" s="33"/>
      <c r="M268" s="33"/>
      <c r="N268" s="33"/>
      <c r="O268" s="33"/>
    </row>
    <row r="269" spans="8:15">
      <c r="H269" s="108"/>
      <c r="I269" s="108"/>
      <c r="J269" s="33"/>
      <c r="K269" s="33"/>
      <c r="L269" s="33"/>
      <c r="M269" s="33"/>
      <c r="N269" s="33"/>
      <c r="O269" s="33"/>
    </row>
    <row r="270" spans="8:15">
      <c r="H270" s="108"/>
      <c r="I270" s="108"/>
      <c r="J270" s="33"/>
      <c r="K270" s="33"/>
      <c r="L270" s="33"/>
      <c r="M270" s="33"/>
      <c r="N270" s="33"/>
      <c r="O270" s="33"/>
    </row>
    <row r="271" spans="8:15">
      <c r="H271" s="108"/>
      <c r="I271" s="108"/>
      <c r="J271" s="33"/>
      <c r="K271" s="33"/>
      <c r="L271" s="33"/>
      <c r="M271" s="33"/>
      <c r="N271" s="33"/>
      <c r="O271" s="33"/>
    </row>
    <row r="272" spans="8:15">
      <c r="H272" s="108"/>
      <c r="I272" s="108"/>
      <c r="J272" s="33"/>
      <c r="K272" s="33"/>
      <c r="L272" s="33"/>
      <c r="M272" s="33"/>
      <c r="N272" s="33"/>
      <c r="O272" s="33"/>
    </row>
    <row r="273" spans="8:15">
      <c r="H273" s="108"/>
      <c r="I273" s="108"/>
      <c r="J273" s="33"/>
      <c r="K273" s="33"/>
      <c r="L273" s="33"/>
      <c r="M273" s="33"/>
      <c r="N273" s="33"/>
      <c r="O273" s="33"/>
    </row>
    <row r="274" spans="8:15">
      <c r="H274" s="108"/>
      <c r="I274" s="108"/>
      <c r="J274" s="33"/>
      <c r="K274" s="33"/>
      <c r="L274" s="33"/>
      <c r="M274" s="33"/>
      <c r="N274" s="33"/>
      <c r="O274" s="33"/>
    </row>
    <row r="275" spans="8:15">
      <c r="H275" s="108"/>
      <c r="I275" s="108"/>
      <c r="J275" s="33"/>
      <c r="K275" s="33"/>
      <c r="L275" s="33"/>
      <c r="M275" s="33"/>
      <c r="N275" s="33"/>
      <c r="O275" s="33"/>
    </row>
    <row r="276" spans="8:15">
      <c r="H276" s="108"/>
      <c r="I276" s="108"/>
      <c r="J276" s="33"/>
      <c r="K276" s="33"/>
      <c r="L276" s="33"/>
      <c r="M276" s="33"/>
      <c r="N276" s="33"/>
      <c r="O276" s="33"/>
    </row>
    <row r="277" spans="8:15">
      <c r="H277" s="108"/>
      <c r="I277" s="108"/>
      <c r="J277" s="33"/>
      <c r="K277" s="33"/>
      <c r="L277" s="33"/>
      <c r="M277" s="33"/>
      <c r="N277" s="33"/>
      <c r="O277" s="33"/>
    </row>
    <row r="278" spans="8:15">
      <c r="H278" s="108"/>
      <c r="I278" s="108"/>
      <c r="J278" s="33"/>
      <c r="K278" s="33"/>
      <c r="L278" s="33"/>
      <c r="M278" s="33"/>
      <c r="N278" s="33"/>
      <c r="O278" s="33"/>
    </row>
    <row r="279" spans="8:15">
      <c r="H279" s="108"/>
      <c r="I279" s="108"/>
      <c r="J279" s="33"/>
      <c r="K279" s="33"/>
      <c r="L279" s="33"/>
      <c r="M279" s="33"/>
      <c r="N279" s="33"/>
      <c r="O279" s="33"/>
    </row>
    <row r="280" spans="8:15">
      <c r="H280" s="108"/>
      <c r="I280" s="108"/>
      <c r="J280" s="33"/>
      <c r="K280" s="33"/>
      <c r="L280" s="33"/>
      <c r="M280" s="33"/>
      <c r="N280" s="33"/>
      <c r="O280" s="33"/>
    </row>
    <row r="281" spans="8:15">
      <c r="H281" s="108"/>
      <c r="I281" s="108"/>
      <c r="J281" s="33"/>
      <c r="K281" s="33"/>
      <c r="L281" s="33"/>
      <c r="M281" s="33"/>
      <c r="N281" s="33"/>
      <c r="O281" s="33"/>
    </row>
    <row r="282" spans="8:15">
      <c r="H282" s="108"/>
      <c r="I282" s="108"/>
      <c r="J282" s="33"/>
      <c r="K282" s="33"/>
      <c r="L282" s="33"/>
      <c r="M282" s="33"/>
      <c r="N282" s="33"/>
      <c r="O282" s="33"/>
    </row>
    <row r="283" spans="8:15">
      <c r="H283" s="108"/>
      <c r="I283" s="108"/>
      <c r="J283" s="33"/>
      <c r="K283" s="33"/>
      <c r="L283" s="33"/>
      <c r="M283" s="33"/>
      <c r="N283" s="33"/>
      <c r="O283" s="33"/>
    </row>
    <row r="284" spans="8:15">
      <c r="H284" s="108"/>
      <c r="I284" s="108"/>
      <c r="J284" s="33"/>
      <c r="K284" s="33"/>
      <c r="L284" s="33"/>
      <c r="M284" s="33"/>
      <c r="N284" s="33"/>
      <c r="O284" s="33"/>
    </row>
    <row r="285" spans="8:15">
      <c r="H285" s="108"/>
      <c r="I285" s="108"/>
      <c r="J285" s="33"/>
      <c r="K285" s="33"/>
      <c r="L285" s="33"/>
      <c r="M285" s="33"/>
      <c r="N285" s="33"/>
      <c r="O285" s="33"/>
    </row>
    <row r="286" spans="8:15">
      <c r="H286" s="108"/>
      <c r="I286" s="108"/>
      <c r="J286" s="33"/>
      <c r="K286" s="33"/>
      <c r="L286" s="33"/>
      <c r="M286" s="33"/>
      <c r="N286" s="33"/>
      <c r="O286" s="33"/>
    </row>
    <row r="287" spans="8:15">
      <c r="H287" s="108"/>
      <c r="I287" s="108"/>
      <c r="J287" s="33"/>
      <c r="K287" s="33"/>
      <c r="L287" s="33"/>
      <c r="M287" s="33"/>
      <c r="N287" s="33"/>
      <c r="O287" s="33"/>
    </row>
    <row r="288" spans="8:15">
      <c r="H288" s="108"/>
      <c r="I288" s="108"/>
      <c r="J288" s="33"/>
      <c r="K288" s="33"/>
      <c r="L288" s="33"/>
      <c r="M288" s="33"/>
      <c r="N288" s="33"/>
      <c r="O288" s="33"/>
    </row>
    <row r="289" spans="8:15">
      <c r="H289" s="108"/>
      <c r="I289" s="108"/>
      <c r="J289" s="33"/>
      <c r="K289" s="33"/>
      <c r="L289" s="33"/>
      <c r="M289" s="33"/>
      <c r="N289" s="33"/>
      <c r="O289" s="33"/>
    </row>
    <row r="290" spans="8:15">
      <c r="H290" s="108"/>
      <c r="I290" s="108"/>
      <c r="J290" s="33"/>
      <c r="K290" s="33"/>
      <c r="L290" s="33"/>
      <c r="M290" s="33"/>
      <c r="N290" s="33"/>
      <c r="O290" s="33"/>
    </row>
    <row r="291" spans="8:15">
      <c r="H291" s="108"/>
      <c r="I291" s="108"/>
      <c r="J291" s="33"/>
      <c r="K291" s="33"/>
      <c r="L291" s="33"/>
      <c r="M291" s="33"/>
      <c r="N291" s="33"/>
      <c r="O291" s="33"/>
    </row>
    <row r="292" spans="8:15">
      <c r="H292" s="108"/>
      <c r="I292" s="108"/>
      <c r="J292" s="33"/>
      <c r="K292" s="33"/>
      <c r="L292" s="33"/>
      <c r="M292" s="33"/>
      <c r="N292" s="33"/>
      <c r="O292" s="33"/>
    </row>
    <row r="293" spans="8:15">
      <c r="H293" s="108"/>
      <c r="I293" s="108"/>
      <c r="J293" s="33"/>
      <c r="K293" s="33"/>
      <c r="L293" s="33"/>
      <c r="M293" s="33"/>
      <c r="N293" s="33"/>
      <c r="O293" s="33"/>
    </row>
    <row r="294" spans="8:15">
      <c r="H294" s="108"/>
      <c r="I294" s="108"/>
      <c r="J294" s="33"/>
      <c r="K294" s="33"/>
      <c r="L294" s="33"/>
      <c r="M294" s="33"/>
      <c r="N294" s="33"/>
      <c r="O294" s="33"/>
    </row>
    <row r="295" spans="8:15">
      <c r="H295" s="108"/>
      <c r="I295" s="108"/>
      <c r="J295" s="33"/>
      <c r="K295" s="33"/>
      <c r="L295" s="33"/>
      <c r="M295" s="33"/>
      <c r="N295" s="33"/>
      <c r="O295" s="33"/>
    </row>
    <row r="296" spans="8:15">
      <c r="H296" s="108"/>
      <c r="I296" s="108"/>
      <c r="J296" s="33"/>
      <c r="K296" s="33"/>
      <c r="L296" s="33"/>
      <c r="M296" s="33"/>
      <c r="N296" s="33"/>
      <c r="O296" s="33"/>
    </row>
    <row r="297" spans="8:15">
      <c r="H297" s="108"/>
      <c r="I297" s="108"/>
      <c r="J297" s="33"/>
      <c r="K297" s="33"/>
      <c r="L297" s="33"/>
      <c r="M297" s="33"/>
      <c r="N297" s="33"/>
      <c r="O297" s="33"/>
    </row>
    <row r="298" spans="8:15">
      <c r="H298" s="108"/>
      <c r="I298" s="108"/>
      <c r="J298" s="33"/>
      <c r="K298" s="33"/>
      <c r="L298" s="33"/>
      <c r="M298" s="33"/>
      <c r="N298" s="33"/>
      <c r="O298" s="33"/>
    </row>
    <row r="299" spans="8:15">
      <c r="H299" s="108"/>
      <c r="I299" s="108"/>
      <c r="J299" s="33"/>
      <c r="K299" s="33"/>
      <c r="L299" s="33"/>
      <c r="M299" s="33"/>
      <c r="N299" s="33"/>
      <c r="O299" s="33"/>
    </row>
    <row r="300" spans="8:15">
      <c r="H300" s="108"/>
      <c r="I300" s="108"/>
      <c r="J300" s="33"/>
      <c r="K300" s="33"/>
      <c r="L300" s="33"/>
      <c r="M300" s="33"/>
      <c r="N300" s="33"/>
      <c r="O300" s="33"/>
    </row>
    <row r="301" spans="8:15">
      <c r="H301" s="108"/>
      <c r="I301" s="108"/>
      <c r="J301" s="33"/>
      <c r="K301" s="33"/>
      <c r="L301" s="33"/>
      <c r="M301" s="33"/>
      <c r="N301" s="33"/>
      <c r="O301" s="33"/>
    </row>
    <row r="302" spans="8:15">
      <c r="H302" s="108"/>
      <c r="I302" s="108"/>
      <c r="J302" s="33"/>
      <c r="K302" s="33"/>
      <c r="L302" s="33"/>
      <c r="M302" s="33"/>
      <c r="N302" s="33"/>
      <c r="O302" s="33"/>
    </row>
    <row r="303" spans="8:15">
      <c r="H303" s="108"/>
      <c r="I303" s="108"/>
      <c r="J303" s="33"/>
      <c r="K303" s="33"/>
      <c r="L303" s="33"/>
      <c r="M303" s="33"/>
      <c r="N303" s="33"/>
      <c r="O303" s="33"/>
    </row>
    <row r="304" spans="8:15">
      <c r="H304" s="108"/>
      <c r="I304" s="108"/>
      <c r="J304" s="33"/>
      <c r="K304" s="33"/>
      <c r="L304" s="33"/>
      <c r="M304" s="33"/>
      <c r="N304" s="33"/>
      <c r="O304" s="33"/>
    </row>
    <row r="305" spans="8:15">
      <c r="H305" s="108"/>
      <c r="I305" s="108"/>
      <c r="J305" s="33"/>
      <c r="K305" s="33"/>
      <c r="L305" s="33"/>
      <c r="M305" s="33"/>
      <c r="N305" s="33"/>
      <c r="O305" s="33"/>
    </row>
    <row r="306" spans="8:15">
      <c r="H306" s="108"/>
      <c r="I306" s="108"/>
      <c r="J306" s="33"/>
      <c r="K306" s="33"/>
      <c r="L306" s="33"/>
      <c r="M306" s="33"/>
      <c r="N306" s="33"/>
      <c r="O306" s="33"/>
    </row>
    <row r="307" spans="8:15">
      <c r="H307" s="108"/>
      <c r="I307" s="108"/>
      <c r="J307" s="33"/>
      <c r="K307" s="33"/>
      <c r="L307" s="33"/>
      <c r="M307" s="33"/>
      <c r="N307" s="33"/>
      <c r="O307" s="33"/>
    </row>
    <row r="308" spans="8:15">
      <c r="H308" s="108"/>
      <c r="I308" s="108"/>
      <c r="J308" s="33"/>
      <c r="K308" s="33"/>
      <c r="L308" s="33"/>
      <c r="M308" s="33"/>
      <c r="N308" s="33"/>
      <c r="O308" s="33"/>
    </row>
    <row r="309" spans="8:15">
      <c r="H309" s="108"/>
      <c r="I309" s="108"/>
      <c r="J309" s="33"/>
      <c r="K309" s="33"/>
      <c r="L309" s="33"/>
      <c r="M309" s="33"/>
      <c r="N309" s="33"/>
      <c r="O309" s="33"/>
    </row>
    <row r="310" spans="8:15">
      <c r="H310" s="108"/>
      <c r="I310" s="108"/>
      <c r="J310" s="33"/>
      <c r="K310" s="33"/>
      <c r="L310" s="33"/>
      <c r="M310" s="33"/>
      <c r="N310" s="33"/>
      <c r="O310" s="33"/>
    </row>
    <row r="311" spans="8:15">
      <c r="H311" s="108"/>
      <c r="I311" s="108"/>
      <c r="J311" s="33"/>
      <c r="K311" s="33"/>
      <c r="L311" s="33"/>
      <c r="M311" s="33"/>
      <c r="N311" s="33"/>
      <c r="O311" s="33"/>
    </row>
    <row r="312" spans="8:15">
      <c r="H312" s="108"/>
      <c r="I312" s="108"/>
      <c r="J312" s="33"/>
      <c r="K312" s="33"/>
      <c r="L312" s="33"/>
      <c r="M312" s="33"/>
      <c r="N312" s="33"/>
      <c r="O312" s="33"/>
    </row>
    <row r="313" spans="8:15">
      <c r="H313" s="108"/>
      <c r="I313" s="108"/>
      <c r="J313" s="33"/>
      <c r="K313" s="33"/>
      <c r="L313" s="33"/>
      <c r="M313" s="33"/>
      <c r="N313" s="33"/>
      <c r="O313" s="33"/>
    </row>
    <row r="314" spans="8:15">
      <c r="H314" s="108"/>
      <c r="I314" s="108"/>
      <c r="J314" s="33"/>
      <c r="K314" s="33"/>
      <c r="L314" s="33"/>
      <c r="M314" s="33"/>
      <c r="N314" s="33"/>
      <c r="O314" s="33"/>
    </row>
    <row r="315" spans="8:15">
      <c r="H315" s="108"/>
      <c r="I315" s="108"/>
      <c r="J315" s="33"/>
      <c r="K315" s="33"/>
      <c r="L315" s="33"/>
      <c r="M315" s="33"/>
      <c r="N315" s="33"/>
      <c r="O315" s="33"/>
    </row>
    <row r="316" spans="8:15">
      <c r="H316" s="108"/>
      <c r="I316" s="108"/>
      <c r="J316" s="33"/>
      <c r="K316" s="33"/>
      <c r="L316" s="33"/>
      <c r="M316" s="33"/>
      <c r="N316" s="33"/>
      <c r="O316" s="33"/>
    </row>
    <row r="317" spans="8:15">
      <c r="H317" s="108"/>
      <c r="I317" s="108"/>
      <c r="J317" s="33"/>
      <c r="K317" s="33"/>
      <c r="L317" s="33"/>
      <c r="M317" s="33"/>
      <c r="N317" s="33"/>
      <c r="O317" s="33"/>
    </row>
    <row r="318" spans="8:15">
      <c r="H318" s="108"/>
      <c r="I318" s="108"/>
      <c r="J318" s="33"/>
      <c r="K318" s="33"/>
      <c r="L318" s="33"/>
      <c r="M318" s="33"/>
      <c r="N318" s="33"/>
      <c r="O318" s="33"/>
    </row>
    <row r="319" spans="8:15">
      <c r="H319" s="108"/>
      <c r="I319" s="108"/>
      <c r="J319" s="33"/>
      <c r="K319" s="33"/>
      <c r="L319" s="33"/>
      <c r="M319" s="33"/>
      <c r="N319" s="33"/>
      <c r="O319" s="33"/>
    </row>
  </sheetData>
  <mergeCells count="21">
    <mergeCell ref="A50:E50"/>
    <mergeCell ref="J12:L12"/>
    <mergeCell ref="M12:O12"/>
    <mergeCell ref="A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15:E15"/>
    <mergeCell ref="A43:E43"/>
    <mergeCell ref="A64:E64"/>
    <mergeCell ref="A78:E78"/>
    <mergeCell ref="A80:E80"/>
    <mergeCell ref="A86:E86"/>
    <mergeCell ref="A92:E9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DF275-08DE-4930-AF79-0A8D8EBB07BA}">
  <dimension ref="A5:P319"/>
  <sheetViews>
    <sheetView topLeftCell="A4" workbookViewId="0">
      <selection activeCell="N31" sqref="N31"/>
    </sheetView>
  </sheetViews>
  <sheetFormatPr baseColWidth="10" defaultRowHeight="11.25"/>
  <cols>
    <col min="1" max="1" width="12" style="33" customWidth="1"/>
    <col min="2" max="2" width="11.42578125" style="33"/>
    <col min="3" max="3" width="6.140625" style="33" customWidth="1"/>
    <col min="4" max="4" width="7.42578125" style="33" customWidth="1"/>
    <col min="5" max="5" width="24.7109375" style="33" customWidth="1"/>
    <col min="6" max="7" width="12.5703125" style="33" customWidth="1"/>
    <col min="8" max="8" width="18" style="111" customWidth="1"/>
    <col min="9" max="9" width="15.7109375" style="111" customWidth="1"/>
    <col min="10" max="10" width="19" style="32" customWidth="1"/>
    <col min="11" max="11" width="16.7109375" style="32" customWidth="1"/>
    <col min="12" max="12" width="15.5703125" style="32" customWidth="1"/>
    <col min="13" max="13" width="19" style="32" customWidth="1"/>
    <col min="14" max="14" width="16.7109375" style="32" customWidth="1"/>
    <col min="15" max="15" width="15.85546875" style="32" customWidth="1"/>
    <col min="16" max="16" width="14.7109375" style="33" bestFit="1" customWidth="1"/>
    <col min="17" max="256" width="11.42578125" style="33"/>
    <col min="257" max="257" width="12" style="33" customWidth="1"/>
    <col min="258" max="258" width="11.42578125" style="33"/>
    <col min="259" max="259" width="6.140625" style="33" customWidth="1"/>
    <col min="260" max="260" width="7.42578125" style="33" customWidth="1"/>
    <col min="261" max="261" width="24.7109375" style="33" customWidth="1"/>
    <col min="262" max="263" width="12.5703125" style="33" customWidth="1"/>
    <col min="264" max="264" width="18" style="33" customWidth="1"/>
    <col min="265" max="265" width="15.7109375" style="33" customWidth="1"/>
    <col min="266" max="266" width="19" style="33" customWidth="1"/>
    <col min="267" max="267" width="16.7109375" style="33" customWidth="1"/>
    <col min="268" max="268" width="15.5703125" style="33" customWidth="1"/>
    <col min="269" max="269" width="19" style="33" customWidth="1"/>
    <col min="270" max="270" width="16.7109375" style="33" customWidth="1"/>
    <col min="271" max="271" width="15.85546875" style="33" customWidth="1"/>
    <col min="272" max="272" width="14.7109375" style="33" bestFit="1" customWidth="1"/>
    <col min="273" max="512" width="11.42578125" style="33"/>
    <col min="513" max="513" width="12" style="33" customWidth="1"/>
    <col min="514" max="514" width="11.42578125" style="33"/>
    <col min="515" max="515" width="6.140625" style="33" customWidth="1"/>
    <col min="516" max="516" width="7.42578125" style="33" customWidth="1"/>
    <col min="517" max="517" width="24.7109375" style="33" customWidth="1"/>
    <col min="518" max="519" width="12.5703125" style="33" customWidth="1"/>
    <col min="520" max="520" width="18" style="33" customWidth="1"/>
    <col min="521" max="521" width="15.7109375" style="33" customWidth="1"/>
    <col min="522" max="522" width="19" style="33" customWidth="1"/>
    <col min="523" max="523" width="16.7109375" style="33" customWidth="1"/>
    <col min="524" max="524" width="15.5703125" style="33" customWidth="1"/>
    <col min="525" max="525" width="19" style="33" customWidth="1"/>
    <col min="526" max="526" width="16.7109375" style="33" customWidth="1"/>
    <col min="527" max="527" width="15.85546875" style="33" customWidth="1"/>
    <col min="528" max="528" width="14.7109375" style="33" bestFit="1" customWidth="1"/>
    <col min="529" max="768" width="11.42578125" style="33"/>
    <col min="769" max="769" width="12" style="33" customWidth="1"/>
    <col min="770" max="770" width="11.42578125" style="33"/>
    <col min="771" max="771" width="6.140625" style="33" customWidth="1"/>
    <col min="772" max="772" width="7.42578125" style="33" customWidth="1"/>
    <col min="773" max="773" width="24.7109375" style="33" customWidth="1"/>
    <col min="774" max="775" width="12.5703125" style="33" customWidth="1"/>
    <col min="776" max="776" width="18" style="33" customWidth="1"/>
    <col min="777" max="777" width="15.7109375" style="33" customWidth="1"/>
    <col min="778" max="778" width="19" style="33" customWidth="1"/>
    <col min="779" max="779" width="16.7109375" style="33" customWidth="1"/>
    <col min="780" max="780" width="15.5703125" style="33" customWidth="1"/>
    <col min="781" max="781" width="19" style="33" customWidth="1"/>
    <col min="782" max="782" width="16.7109375" style="33" customWidth="1"/>
    <col min="783" max="783" width="15.85546875" style="33" customWidth="1"/>
    <col min="784" max="784" width="14.7109375" style="33" bestFit="1" customWidth="1"/>
    <col min="785" max="1024" width="11.42578125" style="33"/>
    <col min="1025" max="1025" width="12" style="33" customWidth="1"/>
    <col min="1026" max="1026" width="11.42578125" style="33"/>
    <col min="1027" max="1027" width="6.140625" style="33" customWidth="1"/>
    <col min="1028" max="1028" width="7.42578125" style="33" customWidth="1"/>
    <col min="1029" max="1029" width="24.7109375" style="33" customWidth="1"/>
    <col min="1030" max="1031" width="12.5703125" style="33" customWidth="1"/>
    <col min="1032" max="1032" width="18" style="33" customWidth="1"/>
    <col min="1033" max="1033" width="15.7109375" style="33" customWidth="1"/>
    <col min="1034" max="1034" width="19" style="33" customWidth="1"/>
    <col min="1035" max="1035" width="16.7109375" style="33" customWidth="1"/>
    <col min="1036" max="1036" width="15.5703125" style="33" customWidth="1"/>
    <col min="1037" max="1037" width="19" style="33" customWidth="1"/>
    <col min="1038" max="1038" width="16.7109375" style="33" customWidth="1"/>
    <col min="1039" max="1039" width="15.85546875" style="33" customWidth="1"/>
    <col min="1040" max="1040" width="14.7109375" style="33" bestFit="1" customWidth="1"/>
    <col min="1041" max="1280" width="11.42578125" style="33"/>
    <col min="1281" max="1281" width="12" style="33" customWidth="1"/>
    <col min="1282" max="1282" width="11.42578125" style="33"/>
    <col min="1283" max="1283" width="6.140625" style="33" customWidth="1"/>
    <col min="1284" max="1284" width="7.42578125" style="33" customWidth="1"/>
    <col min="1285" max="1285" width="24.7109375" style="33" customWidth="1"/>
    <col min="1286" max="1287" width="12.5703125" style="33" customWidth="1"/>
    <col min="1288" max="1288" width="18" style="33" customWidth="1"/>
    <col min="1289" max="1289" width="15.7109375" style="33" customWidth="1"/>
    <col min="1290" max="1290" width="19" style="33" customWidth="1"/>
    <col min="1291" max="1291" width="16.7109375" style="33" customWidth="1"/>
    <col min="1292" max="1292" width="15.5703125" style="33" customWidth="1"/>
    <col min="1293" max="1293" width="19" style="33" customWidth="1"/>
    <col min="1294" max="1294" width="16.7109375" style="33" customWidth="1"/>
    <col min="1295" max="1295" width="15.85546875" style="33" customWidth="1"/>
    <col min="1296" max="1296" width="14.7109375" style="33" bestFit="1" customWidth="1"/>
    <col min="1297" max="1536" width="11.42578125" style="33"/>
    <col min="1537" max="1537" width="12" style="33" customWidth="1"/>
    <col min="1538" max="1538" width="11.42578125" style="33"/>
    <col min="1539" max="1539" width="6.140625" style="33" customWidth="1"/>
    <col min="1540" max="1540" width="7.42578125" style="33" customWidth="1"/>
    <col min="1541" max="1541" width="24.7109375" style="33" customWidth="1"/>
    <col min="1542" max="1543" width="12.5703125" style="33" customWidth="1"/>
    <col min="1544" max="1544" width="18" style="33" customWidth="1"/>
    <col min="1545" max="1545" width="15.7109375" style="33" customWidth="1"/>
    <col min="1546" max="1546" width="19" style="33" customWidth="1"/>
    <col min="1547" max="1547" width="16.7109375" style="33" customWidth="1"/>
    <col min="1548" max="1548" width="15.5703125" style="33" customWidth="1"/>
    <col min="1549" max="1549" width="19" style="33" customWidth="1"/>
    <col min="1550" max="1550" width="16.7109375" style="33" customWidth="1"/>
    <col min="1551" max="1551" width="15.85546875" style="33" customWidth="1"/>
    <col min="1552" max="1552" width="14.7109375" style="33" bestFit="1" customWidth="1"/>
    <col min="1553" max="1792" width="11.42578125" style="33"/>
    <col min="1793" max="1793" width="12" style="33" customWidth="1"/>
    <col min="1794" max="1794" width="11.42578125" style="33"/>
    <col min="1795" max="1795" width="6.140625" style="33" customWidth="1"/>
    <col min="1796" max="1796" width="7.42578125" style="33" customWidth="1"/>
    <col min="1797" max="1797" width="24.7109375" style="33" customWidth="1"/>
    <col min="1798" max="1799" width="12.5703125" style="33" customWidth="1"/>
    <col min="1800" max="1800" width="18" style="33" customWidth="1"/>
    <col min="1801" max="1801" width="15.7109375" style="33" customWidth="1"/>
    <col min="1802" max="1802" width="19" style="33" customWidth="1"/>
    <col min="1803" max="1803" width="16.7109375" style="33" customWidth="1"/>
    <col min="1804" max="1804" width="15.5703125" style="33" customWidth="1"/>
    <col min="1805" max="1805" width="19" style="33" customWidth="1"/>
    <col min="1806" max="1806" width="16.7109375" style="33" customWidth="1"/>
    <col min="1807" max="1807" width="15.85546875" style="33" customWidth="1"/>
    <col min="1808" max="1808" width="14.7109375" style="33" bestFit="1" customWidth="1"/>
    <col min="1809" max="2048" width="11.42578125" style="33"/>
    <col min="2049" max="2049" width="12" style="33" customWidth="1"/>
    <col min="2050" max="2050" width="11.42578125" style="33"/>
    <col min="2051" max="2051" width="6.140625" style="33" customWidth="1"/>
    <col min="2052" max="2052" width="7.42578125" style="33" customWidth="1"/>
    <col min="2053" max="2053" width="24.7109375" style="33" customWidth="1"/>
    <col min="2054" max="2055" width="12.5703125" style="33" customWidth="1"/>
    <col min="2056" max="2056" width="18" style="33" customWidth="1"/>
    <col min="2057" max="2057" width="15.7109375" style="33" customWidth="1"/>
    <col min="2058" max="2058" width="19" style="33" customWidth="1"/>
    <col min="2059" max="2059" width="16.7109375" style="33" customWidth="1"/>
    <col min="2060" max="2060" width="15.5703125" style="33" customWidth="1"/>
    <col min="2061" max="2061" width="19" style="33" customWidth="1"/>
    <col min="2062" max="2062" width="16.7109375" style="33" customWidth="1"/>
    <col min="2063" max="2063" width="15.85546875" style="33" customWidth="1"/>
    <col min="2064" max="2064" width="14.7109375" style="33" bestFit="1" customWidth="1"/>
    <col min="2065" max="2304" width="11.42578125" style="33"/>
    <col min="2305" max="2305" width="12" style="33" customWidth="1"/>
    <col min="2306" max="2306" width="11.42578125" style="33"/>
    <col min="2307" max="2307" width="6.140625" style="33" customWidth="1"/>
    <col min="2308" max="2308" width="7.42578125" style="33" customWidth="1"/>
    <col min="2309" max="2309" width="24.7109375" style="33" customWidth="1"/>
    <col min="2310" max="2311" width="12.5703125" style="33" customWidth="1"/>
    <col min="2312" max="2312" width="18" style="33" customWidth="1"/>
    <col min="2313" max="2313" width="15.7109375" style="33" customWidth="1"/>
    <col min="2314" max="2314" width="19" style="33" customWidth="1"/>
    <col min="2315" max="2315" width="16.7109375" style="33" customWidth="1"/>
    <col min="2316" max="2316" width="15.5703125" style="33" customWidth="1"/>
    <col min="2317" max="2317" width="19" style="33" customWidth="1"/>
    <col min="2318" max="2318" width="16.7109375" style="33" customWidth="1"/>
    <col min="2319" max="2319" width="15.85546875" style="33" customWidth="1"/>
    <col min="2320" max="2320" width="14.7109375" style="33" bestFit="1" customWidth="1"/>
    <col min="2321" max="2560" width="11.42578125" style="33"/>
    <col min="2561" max="2561" width="12" style="33" customWidth="1"/>
    <col min="2562" max="2562" width="11.42578125" style="33"/>
    <col min="2563" max="2563" width="6.140625" style="33" customWidth="1"/>
    <col min="2564" max="2564" width="7.42578125" style="33" customWidth="1"/>
    <col min="2565" max="2565" width="24.7109375" style="33" customWidth="1"/>
    <col min="2566" max="2567" width="12.5703125" style="33" customWidth="1"/>
    <col min="2568" max="2568" width="18" style="33" customWidth="1"/>
    <col min="2569" max="2569" width="15.7109375" style="33" customWidth="1"/>
    <col min="2570" max="2570" width="19" style="33" customWidth="1"/>
    <col min="2571" max="2571" width="16.7109375" style="33" customWidth="1"/>
    <col min="2572" max="2572" width="15.5703125" style="33" customWidth="1"/>
    <col min="2573" max="2573" width="19" style="33" customWidth="1"/>
    <col min="2574" max="2574" width="16.7109375" style="33" customWidth="1"/>
    <col min="2575" max="2575" width="15.85546875" style="33" customWidth="1"/>
    <col min="2576" max="2576" width="14.7109375" style="33" bestFit="1" customWidth="1"/>
    <col min="2577" max="2816" width="11.42578125" style="33"/>
    <col min="2817" max="2817" width="12" style="33" customWidth="1"/>
    <col min="2818" max="2818" width="11.42578125" style="33"/>
    <col min="2819" max="2819" width="6.140625" style="33" customWidth="1"/>
    <col min="2820" max="2820" width="7.42578125" style="33" customWidth="1"/>
    <col min="2821" max="2821" width="24.7109375" style="33" customWidth="1"/>
    <col min="2822" max="2823" width="12.5703125" style="33" customWidth="1"/>
    <col min="2824" max="2824" width="18" style="33" customWidth="1"/>
    <col min="2825" max="2825" width="15.7109375" style="33" customWidth="1"/>
    <col min="2826" max="2826" width="19" style="33" customWidth="1"/>
    <col min="2827" max="2827" width="16.7109375" style="33" customWidth="1"/>
    <col min="2828" max="2828" width="15.5703125" style="33" customWidth="1"/>
    <col min="2829" max="2829" width="19" style="33" customWidth="1"/>
    <col min="2830" max="2830" width="16.7109375" style="33" customWidth="1"/>
    <col min="2831" max="2831" width="15.85546875" style="33" customWidth="1"/>
    <col min="2832" max="2832" width="14.7109375" style="33" bestFit="1" customWidth="1"/>
    <col min="2833" max="3072" width="11.42578125" style="33"/>
    <col min="3073" max="3073" width="12" style="33" customWidth="1"/>
    <col min="3074" max="3074" width="11.42578125" style="33"/>
    <col min="3075" max="3075" width="6.140625" style="33" customWidth="1"/>
    <col min="3076" max="3076" width="7.42578125" style="33" customWidth="1"/>
    <col min="3077" max="3077" width="24.7109375" style="33" customWidth="1"/>
    <col min="3078" max="3079" width="12.5703125" style="33" customWidth="1"/>
    <col min="3080" max="3080" width="18" style="33" customWidth="1"/>
    <col min="3081" max="3081" width="15.7109375" style="33" customWidth="1"/>
    <col min="3082" max="3082" width="19" style="33" customWidth="1"/>
    <col min="3083" max="3083" width="16.7109375" style="33" customWidth="1"/>
    <col min="3084" max="3084" width="15.5703125" style="33" customWidth="1"/>
    <col min="3085" max="3085" width="19" style="33" customWidth="1"/>
    <col min="3086" max="3086" width="16.7109375" style="33" customWidth="1"/>
    <col min="3087" max="3087" width="15.85546875" style="33" customWidth="1"/>
    <col min="3088" max="3088" width="14.7109375" style="33" bestFit="1" customWidth="1"/>
    <col min="3089" max="3328" width="11.42578125" style="33"/>
    <col min="3329" max="3329" width="12" style="33" customWidth="1"/>
    <col min="3330" max="3330" width="11.42578125" style="33"/>
    <col min="3331" max="3331" width="6.140625" style="33" customWidth="1"/>
    <col min="3332" max="3332" width="7.42578125" style="33" customWidth="1"/>
    <col min="3333" max="3333" width="24.7109375" style="33" customWidth="1"/>
    <col min="3334" max="3335" width="12.5703125" style="33" customWidth="1"/>
    <col min="3336" max="3336" width="18" style="33" customWidth="1"/>
    <col min="3337" max="3337" width="15.7109375" style="33" customWidth="1"/>
    <col min="3338" max="3338" width="19" style="33" customWidth="1"/>
    <col min="3339" max="3339" width="16.7109375" style="33" customWidth="1"/>
    <col min="3340" max="3340" width="15.5703125" style="33" customWidth="1"/>
    <col min="3341" max="3341" width="19" style="33" customWidth="1"/>
    <col min="3342" max="3342" width="16.7109375" style="33" customWidth="1"/>
    <col min="3343" max="3343" width="15.85546875" style="33" customWidth="1"/>
    <col min="3344" max="3344" width="14.7109375" style="33" bestFit="1" customWidth="1"/>
    <col min="3345" max="3584" width="11.42578125" style="33"/>
    <col min="3585" max="3585" width="12" style="33" customWidth="1"/>
    <col min="3586" max="3586" width="11.42578125" style="33"/>
    <col min="3587" max="3587" width="6.140625" style="33" customWidth="1"/>
    <col min="3588" max="3588" width="7.42578125" style="33" customWidth="1"/>
    <col min="3589" max="3589" width="24.7109375" style="33" customWidth="1"/>
    <col min="3590" max="3591" width="12.5703125" style="33" customWidth="1"/>
    <col min="3592" max="3592" width="18" style="33" customWidth="1"/>
    <col min="3593" max="3593" width="15.7109375" style="33" customWidth="1"/>
    <col min="3594" max="3594" width="19" style="33" customWidth="1"/>
    <col min="3595" max="3595" width="16.7109375" style="33" customWidth="1"/>
    <col min="3596" max="3596" width="15.5703125" style="33" customWidth="1"/>
    <col min="3597" max="3597" width="19" style="33" customWidth="1"/>
    <col min="3598" max="3598" width="16.7109375" style="33" customWidth="1"/>
    <col min="3599" max="3599" width="15.85546875" style="33" customWidth="1"/>
    <col min="3600" max="3600" width="14.7109375" style="33" bestFit="1" customWidth="1"/>
    <col min="3601" max="3840" width="11.42578125" style="33"/>
    <col min="3841" max="3841" width="12" style="33" customWidth="1"/>
    <col min="3842" max="3842" width="11.42578125" style="33"/>
    <col min="3843" max="3843" width="6.140625" style="33" customWidth="1"/>
    <col min="3844" max="3844" width="7.42578125" style="33" customWidth="1"/>
    <col min="3845" max="3845" width="24.7109375" style="33" customWidth="1"/>
    <col min="3846" max="3847" width="12.5703125" style="33" customWidth="1"/>
    <col min="3848" max="3848" width="18" style="33" customWidth="1"/>
    <col min="3849" max="3849" width="15.7109375" style="33" customWidth="1"/>
    <col min="3850" max="3850" width="19" style="33" customWidth="1"/>
    <col min="3851" max="3851" width="16.7109375" style="33" customWidth="1"/>
    <col min="3852" max="3852" width="15.5703125" style="33" customWidth="1"/>
    <col min="3853" max="3853" width="19" style="33" customWidth="1"/>
    <col min="3854" max="3854" width="16.7109375" style="33" customWidth="1"/>
    <col min="3855" max="3855" width="15.85546875" style="33" customWidth="1"/>
    <col min="3856" max="3856" width="14.7109375" style="33" bestFit="1" customWidth="1"/>
    <col min="3857" max="4096" width="11.42578125" style="33"/>
    <col min="4097" max="4097" width="12" style="33" customWidth="1"/>
    <col min="4098" max="4098" width="11.42578125" style="33"/>
    <col min="4099" max="4099" width="6.140625" style="33" customWidth="1"/>
    <col min="4100" max="4100" width="7.42578125" style="33" customWidth="1"/>
    <col min="4101" max="4101" width="24.7109375" style="33" customWidth="1"/>
    <col min="4102" max="4103" width="12.5703125" style="33" customWidth="1"/>
    <col min="4104" max="4104" width="18" style="33" customWidth="1"/>
    <col min="4105" max="4105" width="15.7109375" style="33" customWidth="1"/>
    <col min="4106" max="4106" width="19" style="33" customWidth="1"/>
    <col min="4107" max="4107" width="16.7109375" style="33" customWidth="1"/>
    <col min="4108" max="4108" width="15.5703125" style="33" customWidth="1"/>
    <col min="4109" max="4109" width="19" style="33" customWidth="1"/>
    <col min="4110" max="4110" width="16.7109375" style="33" customWidth="1"/>
    <col min="4111" max="4111" width="15.85546875" style="33" customWidth="1"/>
    <col min="4112" max="4112" width="14.7109375" style="33" bestFit="1" customWidth="1"/>
    <col min="4113" max="4352" width="11.42578125" style="33"/>
    <col min="4353" max="4353" width="12" style="33" customWidth="1"/>
    <col min="4354" max="4354" width="11.42578125" style="33"/>
    <col min="4355" max="4355" width="6.140625" style="33" customWidth="1"/>
    <col min="4356" max="4356" width="7.42578125" style="33" customWidth="1"/>
    <col min="4357" max="4357" width="24.7109375" style="33" customWidth="1"/>
    <col min="4358" max="4359" width="12.5703125" style="33" customWidth="1"/>
    <col min="4360" max="4360" width="18" style="33" customWidth="1"/>
    <col min="4361" max="4361" width="15.7109375" style="33" customWidth="1"/>
    <col min="4362" max="4362" width="19" style="33" customWidth="1"/>
    <col min="4363" max="4363" width="16.7109375" style="33" customWidth="1"/>
    <col min="4364" max="4364" width="15.5703125" style="33" customWidth="1"/>
    <col min="4365" max="4365" width="19" style="33" customWidth="1"/>
    <col min="4366" max="4366" width="16.7109375" style="33" customWidth="1"/>
    <col min="4367" max="4367" width="15.85546875" style="33" customWidth="1"/>
    <col min="4368" max="4368" width="14.7109375" style="33" bestFit="1" customWidth="1"/>
    <col min="4369" max="4608" width="11.42578125" style="33"/>
    <col min="4609" max="4609" width="12" style="33" customWidth="1"/>
    <col min="4610" max="4610" width="11.42578125" style="33"/>
    <col min="4611" max="4611" width="6.140625" style="33" customWidth="1"/>
    <col min="4612" max="4612" width="7.42578125" style="33" customWidth="1"/>
    <col min="4613" max="4613" width="24.7109375" style="33" customWidth="1"/>
    <col min="4614" max="4615" width="12.5703125" style="33" customWidth="1"/>
    <col min="4616" max="4616" width="18" style="33" customWidth="1"/>
    <col min="4617" max="4617" width="15.7109375" style="33" customWidth="1"/>
    <col min="4618" max="4618" width="19" style="33" customWidth="1"/>
    <col min="4619" max="4619" width="16.7109375" style="33" customWidth="1"/>
    <col min="4620" max="4620" width="15.5703125" style="33" customWidth="1"/>
    <col min="4621" max="4621" width="19" style="33" customWidth="1"/>
    <col min="4622" max="4622" width="16.7109375" style="33" customWidth="1"/>
    <col min="4623" max="4623" width="15.85546875" style="33" customWidth="1"/>
    <col min="4624" max="4624" width="14.7109375" style="33" bestFit="1" customWidth="1"/>
    <col min="4625" max="4864" width="11.42578125" style="33"/>
    <col min="4865" max="4865" width="12" style="33" customWidth="1"/>
    <col min="4866" max="4866" width="11.42578125" style="33"/>
    <col min="4867" max="4867" width="6.140625" style="33" customWidth="1"/>
    <col min="4868" max="4868" width="7.42578125" style="33" customWidth="1"/>
    <col min="4869" max="4869" width="24.7109375" style="33" customWidth="1"/>
    <col min="4870" max="4871" width="12.5703125" style="33" customWidth="1"/>
    <col min="4872" max="4872" width="18" style="33" customWidth="1"/>
    <col min="4873" max="4873" width="15.7109375" style="33" customWidth="1"/>
    <col min="4874" max="4874" width="19" style="33" customWidth="1"/>
    <col min="4875" max="4875" width="16.7109375" style="33" customWidth="1"/>
    <col min="4876" max="4876" width="15.5703125" style="33" customWidth="1"/>
    <col min="4877" max="4877" width="19" style="33" customWidth="1"/>
    <col min="4878" max="4878" width="16.7109375" style="33" customWidth="1"/>
    <col min="4879" max="4879" width="15.85546875" style="33" customWidth="1"/>
    <col min="4880" max="4880" width="14.7109375" style="33" bestFit="1" customWidth="1"/>
    <col min="4881" max="5120" width="11.42578125" style="33"/>
    <col min="5121" max="5121" width="12" style="33" customWidth="1"/>
    <col min="5122" max="5122" width="11.42578125" style="33"/>
    <col min="5123" max="5123" width="6.140625" style="33" customWidth="1"/>
    <col min="5124" max="5124" width="7.42578125" style="33" customWidth="1"/>
    <col min="5125" max="5125" width="24.7109375" style="33" customWidth="1"/>
    <col min="5126" max="5127" width="12.5703125" style="33" customWidth="1"/>
    <col min="5128" max="5128" width="18" style="33" customWidth="1"/>
    <col min="5129" max="5129" width="15.7109375" style="33" customWidth="1"/>
    <col min="5130" max="5130" width="19" style="33" customWidth="1"/>
    <col min="5131" max="5131" width="16.7109375" style="33" customWidth="1"/>
    <col min="5132" max="5132" width="15.5703125" style="33" customWidth="1"/>
    <col min="5133" max="5133" width="19" style="33" customWidth="1"/>
    <col min="5134" max="5134" width="16.7109375" style="33" customWidth="1"/>
    <col min="5135" max="5135" width="15.85546875" style="33" customWidth="1"/>
    <col min="5136" max="5136" width="14.7109375" style="33" bestFit="1" customWidth="1"/>
    <col min="5137" max="5376" width="11.42578125" style="33"/>
    <col min="5377" max="5377" width="12" style="33" customWidth="1"/>
    <col min="5378" max="5378" width="11.42578125" style="33"/>
    <col min="5379" max="5379" width="6.140625" style="33" customWidth="1"/>
    <col min="5380" max="5380" width="7.42578125" style="33" customWidth="1"/>
    <col min="5381" max="5381" width="24.7109375" style="33" customWidth="1"/>
    <col min="5382" max="5383" width="12.5703125" style="33" customWidth="1"/>
    <col min="5384" max="5384" width="18" style="33" customWidth="1"/>
    <col min="5385" max="5385" width="15.7109375" style="33" customWidth="1"/>
    <col min="5386" max="5386" width="19" style="33" customWidth="1"/>
    <col min="5387" max="5387" width="16.7109375" style="33" customWidth="1"/>
    <col min="5388" max="5388" width="15.5703125" style="33" customWidth="1"/>
    <col min="5389" max="5389" width="19" style="33" customWidth="1"/>
    <col min="5390" max="5390" width="16.7109375" style="33" customWidth="1"/>
    <col min="5391" max="5391" width="15.85546875" style="33" customWidth="1"/>
    <col min="5392" max="5392" width="14.7109375" style="33" bestFit="1" customWidth="1"/>
    <col min="5393" max="5632" width="11.42578125" style="33"/>
    <col min="5633" max="5633" width="12" style="33" customWidth="1"/>
    <col min="5634" max="5634" width="11.42578125" style="33"/>
    <col min="5635" max="5635" width="6.140625" style="33" customWidth="1"/>
    <col min="5636" max="5636" width="7.42578125" style="33" customWidth="1"/>
    <col min="5637" max="5637" width="24.7109375" style="33" customWidth="1"/>
    <col min="5638" max="5639" width="12.5703125" style="33" customWidth="1"/>
    <col min="5640" max="5640" width="18" style="33" customWidth="1"/>
    <col min="5641" max="5641" width="15.7109375" style="33" customWidth="1"/>
    <col min="5642" max="5642" width="19" style="33" customWidth="1"/>
    <col min="5643" max="5643" width="16.7109375" style="33" customWidth="1"/>
    <col min="5644" max="5644" width="15.5703125" style="33" customWidth="1"/>
    <col min="5645" max="5645" width="19" style="33" customWidth="1"/>
    <col min="5646" max="5646" width="16.7109375" style="33" customWidth="1"/>
    <col min="5647" max="5647" width="15.85546875" style="33" customWidth="1"/>
    <col min="5648" max="5648" width="14.7109375" style="33" bestFit="1" customWidth="1"/>
    <col min="5649" max="5888" width="11.42578125" style="33"/>
    <col min="5889" max="5889" width="12" style="33" customWidth="1"/>
    <col min="5890" max="5890" width="11.42578125" style="33"/>
    <col min="5891" max="5891" width="6.140625" style="33" customWidth="1"/>
    <col min="5892" max="5892" width="7.42578125" style="33" customWidth="1"/>
    <col min="5893" max="5893" width="24.7109375" style="33" customWidth="1"/>
    <col min="5894" max="5895" width="12.5703125" style="33" customWidth="1"/>
    <col min="5896" max="5896" width="18" style="33" customWidth="1"/>
    <col min="5897" max="5897" width="15.7109375" style="33" customWidth="1"/>
    <col min="5898" max="5898" width="19" style="33" customWidth="1"/>
    <col min="5899" max="5899" width="16.7109375" style="33" customWidth="1"/>
    <col min="5900" max="5900" width="15.5703125" style="33" customWidth="1"/>
    <col min="5901" max="5901" width="19" style="33" customWidth="1"/>
    <col min="5902" max="5902" width="16.7109375" style="33" customWidth="1"/>
    <col min="5903" max="5903" width="15.85546875" style="33" customWidth="1"/>
    <col min="5904" max="5904" width="14.7109375" style="33" bestFit="1" customWidth="1"/>
    <col min="5905" max="6144" width="11.42578125" style="33"/>
    <col min="6145" max="6145" width="12" style="33" customWidth="1"/>
    <col min="6146" max="6146" width="11.42578125" style="33"/>
    <col min="6147" max="6147" width="6.140625" style="33" customWidth="1"/>
    <col min="6148" max="6148" width="7.42578125" style="33" customWidth="1"/>
    <col min="6149" max="6149" width="24.7109375" style="33" customWidth="1"/>
    <col min="6150" max="6151" width="12.5703125" style="33" customWidth="1"/>
    <col min="6152" max="6152" width="18" style="33" customWidth="1"/>
    <col min="6153" max="6153" width="15.7109375" style="33" customWidth="1"/>
    <col min="6154" max="6154" width="19" style="33" customWidth="1"/>
    <col min="6155" max="6155" width="16.7109375" style="33" customWidth="1"/>
    <col min="6156" max="6156" width="15.5703125" style="33" customWidth="1"/>
    <col min="6157" max="6157" width="19" style="33" customWidth="1"/>
    <col min="6158" max="6158" width="16.7109375" style="33" customWidth="1"/>
    <col min="6159" max="6159" width="15.85546875" style="33" customWidth="1"/>
    <col min="6160" max="6160" width="14.7109375" style="33" bestFit="1" customWidth="1"/>
    <col min="6161" max="6400" width="11.42578125" style="33"/>
    <col min="6401" max="6401" width="12" style="33" customWidth="1"/>
    <col min="6402" max="6402" width="11.42578125" style="33"/>
    <col min="6403" max="6403" width="6.140625" style="33" customWidth="1"/>
    <col min="6404" max="6404" width="7.42578125" style="33" customWidth="1"/>
    <col min="6405" max="6405" width="24.7109375" style="33" customWidth="1"/>
    <col min="6406" max="6407" width="12.5703125" style="33" customWidth="1"/>
    <col min="6408" max="6408" width="18" style="33" customWidth="1"/>
    <col min="6409" max="6409" width="15.7109375" style="33" customWidth="1"/>
    <col min="6410" max="6410" width="19" style="33" customWidth="1"/>
    <col min="6411" max="6411" width="16.7109375" style="33" customWidth="1"/>
    <col min="6412" max="6412" width="15.5703125" style="33" customWidth="1"/>
    <col min="6413" max="6413" width="19" style="33" customWidth="1"/>
    <col min="6414" max="6414" width="16.7109375" style="33" customWidth="1"/>
    <col min="6415" max="6415" width="15.85546875" style="33" customWidth="1"/>
    <col min="6416" max="6416" width="14.7109375" style="33" bestFit="1" customWidth="1"/>
    <col min="6417" max="6656" width="11.42578125" style="33"/>
    <col min="6657" max="6657" width="12" style="33" customWidth="1"/>
    <col min="6658" max="6658" width="11.42578125" style="33"/>
    <col min="6659" max="6659" width="6.140625" style="33" customWidth="1"/>
    <col min="6660" max="6660" width="7.42578125" style="33" customWidth="1"/>
    <col min="6661" max="6661" width="24.7109375" style="33" customWidth="1"/>
    <col min="6662" max="6663" width="12.5703125" style="33" customWidth="1"/>
    <col min="6664" max="6664" width="18" style="33" customWidth="1"/>
    <col min="6665" max="6665" width="15.7109375" style="33" customWidth="1"/>
    <col min="6666" max="6666" width="19" style="33" customWidth="1"/>
    <col min="6667" max="6667" width="16.7109375" style="33" customWidth="1"/>
    <col min="6668" max="6668" width="15.5703125" style="33" customWidth="1"/>
    <col min="6669" max="6669" width="19" style="33" customWidth="1"/>
    <col min="6670" max="6670" width="16.7109375" style="33" customWidth="1"/>
    <col min="6671" max="6671" width="15.85546875" style="33" customWidth="1"/>
    <col min="6672" max="6672" width="14.7109375" style="33" bestFit="1" customWidth="1"/>
    <col min="6673" max="6912" width="11.42578125" style="33"/>
    <col min="6913" max="6913" width="12" style="33" customWidth="1"/>
    <col min="6914" max="6914" width="11.42578125" style="33"/>
    <col min="6915" max="6915" width="6.140625" style="33" customWidth="1"/>
    <col min="6916" max="6916" width="7.42578125" style="33" customWidth="1"/>
    <col min="6917" max="6917" width="24.7109375" style="33" customWidth="1"/>
    <col min="6918" max="6919" width="12.5703125" style="33" customWidth="1"/>
    <col min="6920" max="6920" width="18" style="33" customWidth="1"/>
    <col min="6921" max="6921" width="15.7109375" style="33" customWidth="1"/>
    <col min="6922" max="6922" width="19" style="33" customWidth="1"/>
    <col min="6923" max="6923" width="16.7109375" style="33" customWidth="1"/>
    <col min="6924" max="6924" width="15.5703125" style="33" customWidth="1"/>
    <col min="6925" max="6925" width="19" style="33" customWidth="1"/>
    <col min="6926" max="6926" width="16.7109375" style="33" customWidth="1"/>
    <col min="6927" max="6927" width="15.85546875" style="33" customWidth="1"/>
    <col min="6928" max="6928" width="14.7109375" style="33" bestFit="1" customWidth="1"/>
    <col min="6929" max="7168" width="11.42578125" style="33"/>
    <col min="7169" max="7169" width="12" style="33" customWidth="1"/>
    <col min="7170" max="7170" width="11.42578125" style="33"/>
    <col min="7171" max="7171" width="6.140625" style="33" customWidth="1"/>
    <col min="7172" max="7172" width="7.42578125" style="33" customWidth="1"/>
    <col min="7173" max="7173" width="24.7109375" style="33" customWidth="1"/>
    <col min="7174" max="7175" width="12.5703125" style="33" customWidth="1"/>
    <col min="7176" max="7176" width="18" style="33" customWidth="1"/>
    <col min="7177" max="7177" width="15.7109375" style="33" customWidth="1"/>
    <col min="7178" max="7178" width="19" style="33" customWidth="1"/>
    <col min="7179" max="7179" width="16.7109375" style="33" customWidth="1"/>
    <col min="7180" max="7180" width="15.5703125" style="33" customWidth="1"/>
    <col min="7181" max="7181" width="19" style="33" customWidth="1"/>
    <col min="7182" max="7182" width="16.7109375" style="33" customWidth="1"/>
    <col min="7183" max="7183" width="15.85546875" style="33" customWidth="1"/>
    <col min="7184" max="7184" width="14.7109375" style="33" bestFit="1" customWidth="1"/>
    <col min="7185" max="7424" width="11.42578125" style="33"/>
    <col min="7425" max="7425" width="12" style="33" customWidth="1"/>
    <col min="7426" max="7426" width="11.42578125" style="33"/>
    <col min="7427" max="7427" width="6.140625" style="33" customWidth="1"/>
    <col min="7428" max="7428" width="7.42578125" style="33" customWidth="1"/>
    <col min="7429" max="7429" width="24.7109375" style="33" customWidth="1"/>
    <col min="7430" max="7431" width="12.5703125" style="33" customWidth="1"/>
    <col min="7432" max="7432" width="18" style="33" customWidth="1"/>
    <col min="7433" max="7433" width="15.7109375" style="33" customWidth="1"/>
    <col min="7434" max="7434" width="19" style="33" customWidth="1"/>
    <col min="7435" max="7435" width="16.7109375" style="33" customWidth="1"/>
    <col min="7436" max="7436" width="15.5703125" style="33" customWidth="1"/>
    <col min="7437" max="7437" width="19" style="33" customWidth="1"/>
    <col min="7438" max="7438" width="16.7109375" style="33" customWidth="1"/>
    <col min="7439" max="7439" width="15.85546875" style="33" customWidth="1"/>
    <col min="7440" max="7440" width="14.7109375" style="33" bestFit="1" customWidth="1"/>
    <col min="7441" max="7680" width="11.42578125" style="33"/>
    <col min="7681" max="7681" width="12" style="33" customWidth="1"/>
    <col min="7682" max="7682" width="11.42578125" style="33"/>
    <col min="7683" max="7683" width="6.140625" style="33" customWidth="1"/>
    <col min="7684" max="7684" width="7.42578125" style="33" customWidth="1"/>
    <col min="7685" max="7685" width="24.7109375" style="33" customWidth="1"/>
    <col min="7686" max="7687" width="12.5703125" style="33" customWidth="1"/>
    <col min="7688" max="7688" width="18" style="33" customWidth="1"/>
    <col min="7689" max="7689" width="15.7109375" style="33" customWidth="1"/>
    <col min="7690" max="7690" width="19" style="33" customWidth="1"/>
    <col min="7691" max="7691" width="16.7109375" style="33" customWidth="1"/>
    <col min="7692" max="7692" width="15.5703125" style="33" customWidth="1"/>
    <col min="7693" max="7693" width="19" style="33" customWidth="1"/>
    <col min="7694" max="7694" width="16.7109375" style="33" customWidth="1"/>
    <col min="7695" max="7695" width="15.85546875" style="33" customWidth="1"/>
    <col min="7696" max="7696" width="14.7109375" style="33" bestFit="1" customWidth="1"/>
    <col min="7697" max="7936" width="11.42578125" style="33"/>
    <col min="7937" max="7937" width="12" style="33" customWidth="1"/>
    <col min="7938" max="7938" width="11.42578125" style="33"/>
    <col min="7939" max="7939" width="6.140625" style="33" customWidth="1"/>
    <col min="7940" max="7940" width="7.42578125" style="33" customWidth="1"/>
    <col min="7941" max="7941" width="24.7109375" style="33" customWidth="1"/>
    <col min="7942" max="7943" width="12.5703125" style="33" customWidth="1"/>
    <col min="7944" max="7944" width="18" style="33" customWidth="1"/>
    <col min="7945" max="7945" width="15.7109375" style="33" customWidth="1"/>
    <col min="7946" max="7946" width="19" style="33" customWidth="1"/>
    <col min="7947" max="7947" width="16.7109375" style="33" customWidth="1"/>
    <col min="7948" max="7948" width="15.5703125" style="33" customWidth="1"/>
    <col min="7949" max="7949" width="19" style="33" customWidth="1"/>
    <col min="7950" max="7950" width="16.7109375" style="33" customWidth="1"/>
    <col min="7951" max="7951" width="15.85546875" style="33" customWidth="1"/>
    <col min="7952" max="7952" width="14.7109375" style="33" bestFit="1" customWidth="1"/>
    <col min="7953" max="8192" width="11.42578125" style="33"/>
    <col min="8193" max="8193" width="12" style="33" customWidth="1"/>
    <col min="8194" max="8194" width="11.42578125" style="33"/>
    <col min="8195" max="8195" width="6.140625" style="33" customWidth="1"/>
    <col min="8196" max="8196" width="7.42578125" style="33" customWidth="1"/>
    <col min="8197" max="8197" width="24.7109375" style="33" customWidth="1"/>
    <col min="8198" max="8199" width="12.5703125" style="33" customWidth="1"/>
    <col min="8200" max="8200" width="18" style="33" customWidth="1"/>
    <col min="8201" max="8201" width="15.7109375" style="33" customWidth="1"/>
    <col min="8202" max="8202" width="19" style="33" customWidth="1"/>
    <col min="8203" max="8203" width="16.7109375" style="33" customWidth="1"/>
    <col min="8204" max="8204" width="15.5703125" style="33" customWidth="1"/>
    <col min="8205" max="8205" width="19" style="33" customWidth="1"/>
    <col min="8206" max="8206" width="16.7109375" style="33" customWidth="1"/>
    <col min="8207" max="8207" width="15.85546875" style="33" customWidth="1"/>
    <col min="8208" max="8208" width="14.7109375" style="33" bestFit="1" customWidth="1"/>
    <col min="8209" max="8448" width="11.42578125" style="33"/>
    <col min="8449" max="8449" width="12" style="33" customWidth="1"/>
    <col min="8450" max="8450" width="11.42578125" style="33"/>
    <col min="8451" max="8451" width="6.140625" style="33" customWidth="1"/>
    <col min="8452" max="8452" width="7.42578125" style="33" customWidth="1"/>
    <col min="8453" max="8453" width="24.7109375" style="33" customWidth="1"/>
    <col min="8454" max="8455" width="12.5703125" style="33" customWidth="1"/>
    <col min="8456" max="8456" width="18" style="33" customWidth="1"/>
    <col min="8457" max="8457" width="15.7109375" style="33" customWidth="1"/>
    <col min="8458" max="8458" width="19" style="33" customWidth="1"/>
    <col min="8459" max="8459" width="16.7109375" style="33" customWidth="1"/>
    <col min="8460" max="8460" width="15.5703125" style="33" customWidth="1"/>
    <col min="8461" max="8461" width="19" style="33" customWidth="1"/>
    <col min="8462" max="8462" width="16.7109375" style="33" customWidth="1"/>
    <col min="8463" max="8463" width="15.85546875" style="33" customWidth="1"/>
    <col min="8464" max="8464" width="14.7109375" style="33" bestFit="1" customWidth="1"/>
    <col min="8465" max="8704" width="11.42578125" style="33"/>
    <col min="8705" max="8705" width="12" style="33" customWidth="1"/>
    <col min="8706" max="8706" width="11.42578125" style="33"/>
    <col min="8707" max="8707" width="6.140625" style="33" customWidth="1"/>
    <col min="8708" max="8708" width="7.42578125" style="33" customWidth="1"/>
    <col min="8709" max="8709" width="24.7109375" style="33" customWidth="1"/>
    <col min="8710" max="8711" width="12.5703125" style="33" customWidth="1"/>
    <col min="8712" max="8712" width="18" style="33" customWidth="1"/>
    <col min="8713" max="8713" width="15.7109375" style="33" customWidth="1"/>
    <col min="8714" max="8714" width="19" style="33" customWidth="1"/>
    <col min="8715" max="8715" width="16.7109375" style="33" customWidth="1"/>
    <col min="8716" max="8716" width="15.5703125" style="33" customWidth="1"/>
    <col min="8717" max="8717" width="19" style="33" customWidth="1"/>
    <col min="8718" max="8718" width="16.7109375" style="33" customWidth="1"/>
    <col min="8719" max="8719" width="15.85546875" style="33" customWidth="1"/>
    <col min="8720" max="8720" width="14.7109375" style="33" bestFit="1" customWidth="1"/>
    <col min="8721" max="8960" width="11.42578125" style="33"/>
    <col min="8961" max="8961" width="12" style="33" customWidth="1"/>
    <col min="8962" max="8962" width="11.42578125" style="33"/>
    <col min="8963" max="8963" width="6.140625" style="33" customWidth="1"/>
    <col min="8964" max="8964" width="7.42578125" style="33" customWidth="1"/>
    <col min="8965" max="8965" width="24.7109375" style="33" customWidth="1"/>
    <col min="8966" max="8967" width="12.5703125" style="33" customWidth="1"/>
    <col min="8968" max="8968" width="18" style="33" customWidth="1"/>
    <col min="8969" max="8969" width="15.7109375" style="33" customWidth="1"/>
    <col min="8970" max="8970" width="19" style="33" customWidth="1"/>
    <col min="8971" max="8971" width="16.7109375" style="33" customWidth="1"/>
    <col min="8972" max="8972" width="15.5703125" style="33" customWidth="1"/>
    <col min="8973" max="8973" width="19" style="33" customWidth="1"/>
    <col min="8974" max="8974" width="16.7109375" style="33" customWidth="1"/>
    <col min="8975" max="8975" width="15.85546875" style="33" customWidth="1"/>
    <col min="8976" max="8976" width="14.7109375" style="33" bestFit="1" customWidth="1"/>
    <col min="8977" max="9216" width="11.42578125" style="33"/>
    <col min="9217" max="9217" width="12" style="33" customWidth="1"/>
    <col min="9218" max="9218" width="11.42578125" style="33"/>
    <col min="9219" max="9219" width="6.140625" style="33" customWidth="1"/>
    <col min="9220" max="9220" width="7.42578125" style="33" customWidth="1"/>
    <col min="9221" max="9221" width="24.7109375" style="33" customWidth="1"/>
    <col min="9222" max="9223" width="12.5703125" style="33" customWidth="1"/>
    <col min="9224" max="9224" width="18" style="33" customWidth="1"/>
    <col min="9225" max="9225" width="15.7109375" style="33" customWidth="1"/>
    <col min="9226" max="9226" width="19" style="33" customWidth="1"/>
    <col min="9227" max="9227" width="16.7109375" style="33" customWidth="1"/>
    <col min="9228" max="9228" width="15.5703125" style="33" customWidth="1"/>
    <col min="9229" max="9229" width="19" style="33" customWidth="1"/>
    <col min="9230" max="9230" width="16.7109375" style="33" customWidth="1"/>
    <col min="9231" max="9231" width="15.85546875" style="33" customWidth="1"/>
    <col min="9232" max="9232" width="14.7109375" style="33" bestFit="1" customWidth="1"/>
    <col min="9233" max="9472" width="11.42578125" style="33"/>
    <col min="9473" max="9473" width="12" style="33" customWidth="1"/>
    <col min="9474" max="9474" width="11.42578125" style="33"/>
    <col min="9475" max="9475" width="6.140625" style="33" customWidth="1"/>
    <col min="9476" max="9476" width="7.42578125" style="33" customWidth="1"/>
    <col min="9477" max="9477" width="24.7109375" style="33" customWidth="1"/>
    <col min="9478" max="9479" width="12.5703125" style="33" customWidth="1"/>
    <col min="9480" max="9480" width="18" style="33" customWidth="1"/>
    <col min="9481" max="9481" width="15.7109375" style="33" customWidth="1"/>
    <col min="9482" max="9482" width="19" style="33" customWidth="1"/>
    <col min="9483" max="9483" width="16.7109375" style="33" customWidth="1"/>
    <col min="9484" max="9484" width="15.5703125" style="33" customWidth="1"/>
    <col min="9485" max="9485" width="19" style="33" customWidth="1"/>
    <col min="9486" max="9486" width="16.7109375" style="33" customWidth="1"/>
    <col min="9487" max="9487" width="15.85546875" style="33" customWidth="1"/>
    <col min="9488" max="9488" width="14.7109375" style="33" bestFit="1" customWidth="1"/>
    <col min="9489" max="9728" width="11.42578125" style="33"/>
    <col min="9729" max="9729" width="12" style="33" customWidth="1"/>
    <col min="9730" max="9730" width="11.42578125" style="33"/>
    <col min="9731" max="9731" width="6.140625" style="33" customWidth="1"/>
    <col min="9732" max="9732" width="7.42578125" style="33" customWidth="1"/>
    <col min="9733" max="9733" width="24.7109375" style="33" customWidth="1"/>
    <col min="9734" max="9735" width="12.5703125" style="33" customWidth="1"/>
    <col min="9736" max="9736" width="18" style="33" customWidth="1"/>
    <col min="9737" max="9737" width="15.7109375" style="33" customWidth="1"/>
    <col min="9738" max="9738" width="19" style="33" customWidth="1"/>
    <col min="9739" max="9739" width="16.7109375" style="33" customWidth="1"/>
    <col min="9740" max="9740" width="15.5703125" style="33" customWidth="1"/>
    <col min="9741" max="9741" width="19" style="33" customWidth="1"/>
    <col min="9742" max="9742" width="16.7109375" style="33" customWidth="1"/>
    <col min="9743" max="9743" width="15.85546875" style="33" customWidth="1"/>
    <col min="9744" max="9744" width="14.7109375" style="33" bestFit="1" customWidth="1"/>
    <col min="9745" max="9984" width="11.42578125" style="33"/>
    <col min="9985" max="9985" width="12" style="33" customWidth="1"/>
    <col min="9986" max="9986" width="11.42578125" style="33"/>
    <col min="9987" max="9987" width="6.140625" style="33" customWidth="1"/>
    <col min="9988" max="9988" width="7.42578125" style="33" customWidth="1"/>
    <col min="9989" max="9989" width="24.7109375" style="33" customWidth="1"/>
    <col min="9990" max="9991" width="12.5703125" style="33" customWidth="1"/>
    <col min="9992" max="9992" width="18" style="33" customWidth="1"/>
    <col min="9993" max="9993" width="15.7109375" style="33" customWidth="1"/>
    <col min="9994" max="9994" width="19" style="33" customWidth="1"/>
    <col min="9995" max="9995" width="16.7109375" style="33" customWidth="1"/>
    <col min="9996" max="9996" width="15.5703125" style="33" customWidth="1"/>
    <col min="9997" max="9997" width="19" style="33" customWidth="1"/>
    <col min="9998" max="9998" width="16.7109375" style="33" customWidth="1"/>
    <col min="9999" max="9999" width="15.85546875" style="33" customWidth="1"/>
    <col min="10000" max="10000" width="14.7109375" style="33" bestFit="1" customWidth="1"/>
    <col min="10001" max="10240" width="11.42578125" style="33"/>
    <col min="10241" max="10241" width="12" style="33" customWidth="1"/>
    <col min="10242" max="10242" width="11.42578125" style="33"/>
    <col min="10243" max="10243" width="6.140625" style="33" customWidth="1"/>
    <col min="10244" max="10244" width="7.42578125" style="33" customWidth="1"/>
    <col min="10245" max="10245" width="24.7109375" style="33" customWidth="1"/>
    <col min="10246" max="10247" width="12.5703125" style="33" customWidth="1"/>
    <col min="10248" max="10248" width="18" style="33" customWidth="1"/>
    <col min="10249" max="10249" width="15.7109375" style="33" customWidth="1"/>
    <col min="10250" max="10250" width="19" style="33" customWidth="1"/>
    <col min="10251" max="10251" width="16.7109375" style="33" customWidth="1"/>
    <col min="10252" max="10252" width="15.5703125" style="33" customWidth="1"/>
    <col min="10253" max="10253" width="19" style="33" customWidth="1"/>
    <col min="10254" max="10254" width="16.7109375" style="33" customWidth="1"/>
    <col min="10255" max="10255" width="15.85546875" style="33" customWidth="1"/>
    <col min="10256" max="10256" width="14.7109375" style="33" bestFit="1" customWidth="1"/>
    <col min="10257" max="10496" width="11.42578125" style="33"/>
    <col min="10497" max="10497" width="12" style="33" customWidth="1"/>
    <col min="10498" max="10498" width="11.42578125" style="33"/>
    <col min="10499" max="10499" width="6.140625" style="33" customWidth="1"/>
    <col min="10500" max="10500" width="7.42578125" style="33" customWidth="1"/>
    <col min="10501" max="10501" width="24.7109375" style="33" customWidth="1"/>
    <col min="10502" max="10503" width="12.5703125" style="33" customWidth="1"/>
    <col min="10504" max="10504" width="18" style="33" customWidth="1"/>
    <col min="10505" max="10505" width="15.7109375" style="33" customWidth="1"/>
    <col min="10506" max="10506" width="19" style="33" customWidth="1"/>
    <col min="10507" max="10507" width="16.7109375" style="33" customWidth="1"/>
    <col min="10508" max="10508" width="15.5703125" style="33" customWidth="1"/>
    <col min="10509" max="10509" width="19" style="33" customWidth="1"/>
    <col min="10510" max="10510" width="16.7109375" style="33" customWidth="1"/>
    <col min="10511" max="10511" width="15.85546875" style="33" customWidth="1"/>
    <col min="10512" max="10512" width="14.7109375" style="33" bestFit="1" customWidth="1"/>
    <col min="10513" max="10752" width="11.42578125" style="33"/>
    <col min="10753" max="10753" width="12" style="33" customWidth="1"/>
    <col min="10754" max="10754" width="11.42578125" style="33"/>
    <col min="10755" max="10755" width="6.140625" style="33" customWidth="1"/>
    <col min="10756" max="10756" width="7.42578125" style="33" customWidth="1"/>
    <col min="10757" max="10757" width="24.7109375" style="33" customWidth="1"/>
    <col min="10758" max="10759" width="12.5703125" style="33" customWidth="1"/>
    <col min="10760" max="10760" width="18" style="33" customWidth="1"/>
    <col min="10761" max="10761" width="15.7109375" style="33" customWidth="1"/>
    <col min="10762" max="10762" width="19" style="33" customWidth="1"/>
    <col min="10763" max="10763" width="16.7109375" style="33" customWidth="1"/>
    <col min="10764" max="10764" width="15.5703125" style="33" customWidth="1"/>
    <col min="10765" max="10765" width="19" style="33" customWidth="1"/>
    <col min="10766" max="10766" width="16.7109375" style="33" customWidth="1"/>
    <col min="10767" max="10767" width="15.85546875" style="33" customWidth="1"/>
    <col min="10768" max="10768" width="14.7109375" style="33" bestFit="1" customWidth="1"/>
    <col min="10769" max="11008" width="11.42578125" style="33"/>
    <col min="11009" max="11009" width="12" style="33" customWidth="1"/>
    <col min="11010" max="11010" width="11.42578125" style="33"/>
    <col min="11011" max="11011" width="6.140625" style="33" customWidth="1"/>
    <col min="11012" max="11012" width="7.42578125" style="33" customWidth="1"/>
    <col min="11013" max="11013" width="24.7109375" style="33" customWidth="1"/>
    <col min="11014" max="11015" width="12.5703125" style="33" customWidth="1"/>
    <col min="11016" max="11016" width="18" style="33" customWidth="1"/>
    <col min="11017" max="11017" width="15.7109375" style="33" customWidth="1"/>
    <col min="11018" max="11018" width="19" style="33" customWidth="1"/>
    <col min="11019" max="11019" width="16.7109375" style="33" customWidth="1"/>
    <col min="11020" max="11020" width="15.5703125" style="33" customWidth="1"/>
    <col min="11021" max="11021" width="19" style="33" customWidth="1"/>
    <col min="11022" max="11022" width="16.7109375" style="33" customWidth="1"/>
    <col min="11023" max="11023" width="15.85546875" style="33" customWidth="1"/>
    <col min="11024" max="11024" width="14.7109375" style="33" bestFit="1" customWidth="1"/>
    <col min="11025" max="11264" width="11.42578125" style="33"/>
    <col min="11265" max="11265" width="12" style="33" customWidth="1"/>
    <col min="11266" max="11266" width="11.42578125" style="33"/>
    <col min="11267" max="11267" width="6.140625" style="33" customWidth="1"/>
    <col min="11268" max="11268" width="7.42578125" style="33" customWidth="1"/>
    <col min="11269" max="11269" width="24.7109375" style="33" customWidth="1"/>
    <col min="11270" max="11271" width="12.5703125" style="33" customWidth="1"/>
    <col min="11272" max="11272" width="18" style="33" customWidth="1"/>
    <col min="11273" max="11273" width="15.7109375" style="33" customWidth="1"/>
    <col min="11274" max="11274" width="19" style="33" customWidth="1"/>
    <col min="11275" max="11275" width="16.7109375" style="33" customWidth="1"/>
    <col min="11276" max="11276" width="15.5703125" style="33" customWidth="1"/>
    <col min="11277" max="11277" width="19" style="33" customWidth="1"/>
    <col min="11278" max="11278" width="16.7109375" style="33" customWidth="1"/>
    <col min="11279" max="11279" width="15.85546875" style="33" customWidth="1"/>
    <col min="11280" max="11280" width="14.7109375" style="33" bestFit="1" customWidth="1"/>
    <col min="11281" max="11520" width="11.42578125" style="33"/>
    <col min="11521" max="11521" width="12" style="33" customWidth="1"/>
    <col min="11522" max="11522" width="11.42578125" style="33"/>
    <col min="11523" max="11523" width="6.140625" style="33" customWidth="1"/>
    <col min="11524" max="11524" width="7.42578125" style="33" customWidth="1"/>
    <col min="11525" max="11525" width="24.7109375" style="33" customWidth="1"/>
    <col min="11526" max="11527" width="12.5703125" style="33" customWidth="1"/>
    <col min="11528" max="11528" width="18" style="33" customWidth="1"/>
    <col min="11529" max="11529" width="15.7109375" style="33" customWidth="1"/>
    <col min="11530" max="11530" width="19" style="33" customWidth="1"/>
    <col min="11531" max="11531" width="16.7109375" style="33" customWidth="1"/>
    <col min="11532" max="11532" width="15.5703125" style="33" customWidth="1"/>
    <col min="11533" max="11533" width="19" style="33" customWidth="1"/>
    <col min="11534" max="11534" width="16.7109375" style="33" customWidth="1"/>
    <col min="11535" max="11535" width="15.85546875" style="33" customWidth="1"/>
    <col min="11536" max="11536" width="14.7109375" style="33" bestFit="1" customWidth="1"/>
    <col min="11537" max="11776" width="11.42578125" style="33"/>
    <col min="11777" max="11777" width="12" style="33" customWidth="1"/>
    <col min="11778" max="11778" width="11.42578125" style="33"/>
    <col min="11779" max="11779" width="6.140625" style="33" customWidth="1"/>
    <col min="11780" max="11780" width="7.42578125" style="33" customWidth="1"/>
    <col min="11781" max="11781" width="24.7109375" style="33" customWidth="1"/>
    <col min="11782" max="11783" width="12.5703125" style="33" customWidth="1"/>
    <col min="11784" max="11784" width="18" style="33" customWidth="1"/>
    <col min="11785" max="11785" width="15.7109375" style="33" customWidth="1"/>
    <col min="11786" max="11786" width="19" style="33" customWidth="1"/>
    <col min="11787" max="11787" width="16.7109375" style="33" customWidth="1"/>
    <col min="11788" max="11788" width="15.5703125" style="33" customWidth="1"/>
    <col min="11789" max="11789" width="19" style="33" customWidth="1"/>
    <col min="11790" max="11790" width="16.7109375" style="33" customWidth="1"/>
    <col min="11791" max="11791" width="15.85546875" style="33" customWidth="1"/>
    <col min="11792" max="11792" width="14.7109375" style="33" bestFit="1" customWidth="1"/>
    <col min="11793" max="12032" width="11.42578125" style="33"/>
    <col min="12033" max="12033" width="12" style="33" customWidth="1"/>
    <col min="12034" max="12034" width="11.42578125" style="33"/>
    <col min="12035" max="12035" width="6.140625" style="33" customWidth="1"/>
    <col min="12036" max="12036" width="7.42578125" style="33" customWidth="1"/>
    <col min="12037" max="12037" width="24.7109375" style="33" customWidth="1"/>
    <col min="12038" max="12039" width="12.5703125" style="33" customWidth="1"/>
    <col min="12040" max="12040" width="18" style="33" customWidth="1"/>
    <col min="12041" max="12041" width="15.7109375" style="33" customWidth="1"/>
    <col min="12042" max="12042" width="19" style="33" customWidth="1"/>
    <col min="12043" max="12043" width="16.7109375" style="33" customWidth="1"/>
    <col min="12044" max="12044" width="15.5703125" style="33" customWidth="1"/>
    <col min="12045" max="12045" width="19" style="33" customWidth="1"/>
    <col min="12046" max="12046" width="16.7109375" style="33" customWidth="1"/>
    <col min="12047" max="12047" width="15.85546875" style="33" customWidth="1"/>
    <col min="12048" max="12048" width="14.7109375" style="33" bestFit="1" customWidth="1"/>
    <col min="12049" max="12288" width="11.42578125" style="33"/>
    <col min="12289" max="12289" width="12" style="33" customWidth="1"/>
    <col min="12290" max="12290" width="11.42578125" style="33"/>
    <col min="12291" max="12291" width="6.140625" style="33" customWidth="1"/>
    <col min="12292" max="12292" width="7.42578125" style="33" customWidth="1"/>
    <col min="12293" max="12293" width="24.7109375" style="33" customWidth="1"/>
    <col min="12294" max="12295" width="12.5703125" style="33" customWidth="1"/>
    <col min="12296" max="12296" width="18" style="33" customWidth="1"/>
    <col min="12297" max="12297" width="15.7109375" style="33" customWidth="1"/>
    <col min="12298" max="12298" width="19" style="33" customWidth="1"/>
    <col min="12299" max="12299" width="16.7109375" style="33" customWidth="1"/>
    <col min="12300" max="12300" width="15.5703125" style="33" customWidth="1"/>
    <col min="12301" max="12301" width="19" style="33" customWidth="1"/>
    <col min="12302" max="12302" width="16.7109375" style="33" customWidth="1"/>
    <col min="12303" max="12303" width="15.85546875" style="33" customWidth="1"/>
    <col min="12304" max="12304" width="14.7109375" style="33" bestFit="1" customWidth="1"/>
    <col min="12305" max="12544" width="11.42578125" style="33"/>
    <col min="12545" max="12545" width="12" style="33" customWidth="1"/>
    <col min="12546" max="12546" width="11.42578125" style="33"/>
    <col min="12547" max="12547" width="6.140625" style="33" customWidth="1"/>
    <col min="12548" max="12548" width="7.42578125" style="33" customWidth="1"/>
    <col min="12549" max="12549" width="24.7109375" style="33" customWidth="1"/>
    <col min="12550" max="12551" width="12.5703125" style="33" customWidth="1"/>
    <col min="12552" max="12552" width="18" style="33" customWidth="1"/>
    <col min="12553" max="12553" width="15.7109375" style="33" customWidth="1"/>
    <col min="12554" max="12554" width="19" style="33" customWidth="1"/>
    <col min="12555" max="12555" width="16.7109375" style="33" customWidth="1"/>
    <col min="12556" max="12556" width="15.5703125" style="33" customWidth="1"/>
    <col min="12557" max="12557" width="19" style="33" customWidth="1"/>
    <col min="12558" max="12558" width="16.7109375" style="33" customWidth="1"/>
    <col min="12559" max="12559" width="15.85546875" style="33" customWidth="1"/>
    <col min="12560" max="12560" width="14.7109375" style="33" bestFit="1" customWidth="1"/>
    <col min="12561" max="12800" width="11.42578125" style="33"/>
    <col min="12801" max="12801" width="12" style="33" customWidth="1"/>
    <col min="12802" max="12802" width="11.42578125" style="33"/>
    <col min="12803" max="12803" width="6.140625" style="33" customWidth="1"/>
    <col min="12804" max="12804" width="7.42578125" style="33" customWidth="1"/>
    <col min="12805" max="12805" width="24.7109375" style="33" customWidth="1"/>
    <col min="12806" max="12807" width="12.5703125" style="33" customWidth="1"/>
    <col min="12808" max="12808" width="18" style="33" customWidth="1"/>
    <col min="12809" max="12809" width="15.7109375" style="33" customWidth="1"/>
    <col min="12810" max="12810" width="19" style="33" customWidth="1"/>
    <col min="12811" max="12811" width="16.7109375" style="33" customWidth="1"/>
    <col min="12812" max="12812" width="15.5703125" style="33" customWidth="1"/>
    <col min="12813" max="12813" width="19" style="33" customWidth="1"/>
    <col min="12814" max="12814" width="16.7109375" style="33" customWidth="1"/>
    <col min="12815" max="12815" width="15.85546875" style="33" customWidth="1"/>
    <col min="12816" max="12816" width="14.7109375" style="33" bestFit="1" customWidth="1"/>
    <col min="12817" max="13056" width="11.42578125" style="33"/>
    <col min="13057" max="13057" width="12" style="33" customWidth="1"/>
    <col min="13058" max="13058" width="11.42578125" style="33"/>
    <col min="13059" max="13059" width="6.140625" style="33" customWidth="1"/>
    <col min="13060" max="13060" width="7.42578125" style="33" customWidth="1"/>
    <col min="13061" max="13061" width="24.7109375" style="33" customWidth="1"/>
    <col min="13062" max="13063" width="12.5703125" style="33" customWidth="1"/>
    <col min="13064" max="13064" width="18" style="33" customWidth="1"/>
    <col min="13065" max="13065" width="15.7109375" style="33" customWidth="1"/>
    <col min="13066" max="13066" width="19" style="33" customWidth="1"/>
    <col min="13067" max="13067" width="16.7109375" style="33" customWidth="1"/>
    <col min="13068" max="13068" width="15.5703125" style="33" customWidth="1"/>
    <col min="13069" max="13069" width="19" style="33" customWidth="1"/>
    <col min="13070" max="13070" width="16.7109375" style="33" customWidth="1"/>
    <col min="13071" max="13071" width="15.85546875" style="33" customWidth="1"/>
    <col min="13072" max="13072" width="14.7109375" style="33" bestFit="1" customWidth="1"/>
    <col min="13073" max="13312" width="11.42578125" style="33"/>
    <col min="13313" max="13313" width="12" style="33" customWidth="1"/>
    <col min="13314" max="13314" width="11.42578125" style="33"/>
    <col min="13315" max="13315" width="6.140625" style="33" customWidth="1"/>
    <col min="13316" max="13316" width="7.42578125" style="33" customWidth="1"/>
    <col min="13317" max="13317" width="24.7109375" style="33" customWidth="1"/>
    <col min="13318" max="13319" width="12.5703125" style="33" customWidth="1"/>
    <col min="13320" max="13320" width="18" style="33" customWidth="1"/>
    <col min="13321" max="13321" width="15.7109375" style="33" customWidth="1"/>
    <col min="13322" max="13322" width="19" style="33" customWidth="1"/>
    <col min="13323" max="13323" width="16.7109375" style="33" customWidth="1"/>
    <col min="13324" max="13324" width="15.5703125" style="33" customWidth="1"/>
    <col min="13325" max="13325" width="19" style="33" customWidth="1"/>
    <col min="13326" max="13326" width="16.7109375" style="33" customWidth="1"/>
    <col min="13327" max="13327" width="15.85546875" style="33" customWidth="1"/>
    <col min="13328" max="13328" width="14.7109375" style="33" bestFit="1" customWidth="1"/>
    <col min="13329" max="13568" width="11.42578125" style="33"/>
    <col min="13569" max="13569" width="12" style="33" customWidth="1"/>
    <col min="13570" max="13570" width="11.42578125" style="33"/>
    <col min="13571" max="13571" width="6.140625" style="33" customWidth="1"/>
    <col min="13572" max="13572" width="7.42578125" style="33" customWidth="1"/>
    <col min="13573" max="13573" width="24.7109375" style="33" customWidth="1"/>
    <col min="13574" max="13575" width="12.5703125" style="33" customWidth="1"/>
    <col min="13576" max="13576" width="18" style="33" customWidth="1"/>
    <col min="13577" max="13577" width="15.7109375" style="33" customWidth="1"/>
    <col min="13578" max="13578" width="19" style="33" customWidth="1"/>
    <col min="13579" max="13579" width="16.7109375" style="33" customWidth="1"/>
    <col min="13580" max="13580" width="15.5703125" style="33" customWidth="1"/>
    <col min="13581" max="13581" width="19" style="33" customWidth="1"/>
    <col min="13582" max="13582" width="16.7109375" style="33" customWidth="1"/>
    <col min="13583" max="13583" width="15.85546875" style="33" customWidth="1"/>
    <col min="13584" max="13584" width="14.7109375" style="33" bestFit="1" customWidth="1"/>
    <col min="13585" max="13824" width="11.42578125" style="33"/>
    <col min="13825" max="13825" width="12" style="33" customWidth="1"/>
    <col min="13826" max="13826" width="11.42578125" style="33"/>
    <col min="13827" max="13827" width="6.140625" style="33" customWidth="1"/>
    <col min="13828" max="13828" width="7.42578125" style="33" customWidth="1"/>
    <col min="13829" max="13829" width="24.7109375" style="33" customWidth="1"/>
    <col min="13830" max="13831" width="12.5703125" style="33" customWidth="1"/>
    <col min="13832" max="13832" width="18" style="33" customWidth="1"/>
    <col min="13833" max="13833" width="15.7109375" style="33" customWidth="1"/>
    <col min="13834" max="13834" width="19" style="33" customWidth="1"/>
    <col min="13835" max="13835" width="16.7109375" style="33" customWidth="1"/>
    <col min="13836" max="13836" width="15.5703125" style="33" customWidth="1"/>
    <col min="13837" max="13837" width="19" style="33" customWidth="1"/>
    <col min="13838" max="13838" width="16.7109375" style="33" customWidth="1"/>
    <col min="13839" max="13839" width="15.85546875" style="33" customWidth="1"/>
    <col min="13840" max="13840" width="14.7109375" style="33" bestFit="1" customWidth="1"/>
    <col min="13841" max="14080" width="11.42578125" style="33"/>
    <col min="14081" max="14081" width="12" style="33" customWidth="1"/>
    <col min="14082" max="14082" width="11.42578125" style="33"/>
    <col min="14083" max="14083" width="6.140625" style="33" customWidth="1"/>
    <col min="14084" max="14084" width="7.42578125" style="33" customWidth="1"/>
    <col min="14085" max="14085" width="24.7109375" style="33" customWidth="1"/>
    <col min="14086" max="14087" width="12.5703125" style="33" customWidth="1"/>
    <col min="14088" max="14088" width="18" style="33" customWidth="1"/>
    <col min="14089" max="14089" width="15.7109375" style="33" customWidth="1"/>
    <col min="14090" max="14090" width="19" style="33" customWidth="1"/>
    <col min="14091" max="14091" width="16.7109375" style="33" customWidth="1"/>
    <col min="14092" max="14092" width="15.5703125" style="33" customWidth="1"/>
    <col min="14093" max="14093" width="19" style="33" customWidth="1"/>
    <col min="14094" max="14094" width="16.7109375" style="33" customWidth="1"/>
    <col min="14095" max="14095" width="15.85546875" style="33" customWidth="1"/>
    <col min="14096" max="14096" width="14.7109375" style="33" bestFit="1" customWidth="1"/>
    <col min="14097" max="14336" width="11.42578125" style="33"/>
    <col min="14337" max="14337" width="12" style="33" customWidth="1"/>
    <col min="14338" max="14338" width="11.42578125" style="33"/>
    <col min="14339" max="14339" width="6.140625" style="33" customWidth="1"/>
    <col min="14340" max="14340" width="7.42578125" style="33" customWidth="1"/>
    <col min="14341" max="14341" width="24.7109375" style="33" customWidth="1"/>
    <col min="14342" max="14343" width="12.5703125" style="33" customWidth="1"/>
    <col min="14344" max="14344" width="18" style="33" customWidth="1"/>
    <col min="14345" max="14345" width="15.7109375" style="33" customWidth="1"/>
    <col min="14346" max="14346" width="19" style="33" customWidth="1"/>
    <col min="14347" max="14347" width="16.7109375" style="33" customWidth="1"/>
    <col min="14348" max="14348" width="15.5703125" style="33" customWidth="1"/>
    <col min="14349" max="14349" width="19" style="33" customWidth="1"/>
    <col min="14350" max="14350" width="16.7109375" style="33" customWidth="1"/>
    <col min="14351" max="14351" width="15.85546875" style="33" customWidth="1"/>
    <col min="14352" max="14352" width="14.7109375" style="33" bestFit="1" customWidth="1"/>
    <col min="14353" max="14592" width="11.42578125" style="33"/>
    <col min="14593" max="14593" width="12" style="33" customWidth="1"/>
    <col min="14594" max="14594" width="11.42578125" style="33"/>
    <col min="14595" max="14595" width="6.140625" style="33" customWidth="1"/>
    <col min="14596" max="14596" width="7.42578125" style="33" customWidth="1"/>
    <col min="14597" max="14597" width="24.7109375" style="33" customWidth="1"/>
    <col min="14598" max="14599" width="12.5703125" style="33" customWidth="1"/>
    <col min="14600" max="14600" width="18" style="33" customWidth="1"/>
    <col min="14601" max="14601" width="15.7109375" style="33" customWidth="1"/>
    <col min="14602" max="14602" width="19" style="33" customWidth="1"/>
    <col min="14603" max="14603" width="16.7109375" style="33" customWidth="1"/>
    <col min="14604" max="14604" width="15.5703125" style="33" customWidth="1"/>
    <col min="14605" max="14605" width="19" style="33" customWidth="1"/>
    <col min="14606" max="14606" width="16.7109375" style="33" customWidth="1"/>
    <col min="14607" max="14607" width="15.85546875" style="33" customWidth="1"/>
    <col min="14608" max="14608" width="14.7109375" style="33" bestFit="1" customWidth="1"/>
    <col min="14609" max="14848" width="11.42578125" style="33"/>
    <col min="14849" max="14849" width="12" style="33" customWidth="1"/>
    <col min="14850" max="14850" width="11.42578125" style="33"/>
    <col min="14851" max="14851" width="6.140625" style="33" customWidth="1"/>
    <col min="14852" max="14852" width="7.42578125" style="33" customWidth="1"/>
    <col min="14853" max="14853" width="24.7109375" style="33" customWidth="1"/>
    <col min="14854" max="14855" width="12.5703125" style="33" customWidth="1"/>
    <col min="14856" max="14856" width="18" style="33" customWidth="1"/>
    <col min="14857" max="14857" width="15.7109375" style="33" customWidth="1"/>
    <col min="14858" max="14858" width="19" style="33" customWidth="1"/>
    <col min="14859" max="14859" width="16.7109375" style="33" customWidth="1"/>
    <col min="14860" max="14860" width="15.5703125" style="33" customWidth="1"/>
    <col min="14861" max="14861" width="19" style="33" customWidth="1"/>
    <col min="14862" max="14862" width="16.7109375" style="33" customWidth="1"/>
    <col min="14863" max="14863" width="15.85546875" style="33" customWidth="1"/>
    <col min="14864" max="14864" width="14.7109375" style="33" bestFit="1" customWidth="1"/>
    <col min="14865" max="15104" width="11.42578125" style="33"/>
    <col min="15105" max="15105" width="12" style="33" customWidth="1"/>
    <col min="15106" max="15106" width="11.42578125" style="33"/>
    <col min="15107" max="15107" width="6.140625" style="33" customWidth="1"/>
    <col min="15108" max="15108" width="7.42578125" style="33" customWidth="1"/>
    <col min="15109" max="15109" width="24.7109375" style="33" customWidth="1"/>
    <col min="15110" max="15111" width="12.5703125" style="33" customWidth="1"/>
    <col min="15112" max="15112" width="18" style="33" customWidth="1"/>
    <col min="15113" max="15113" width="15.7109375" style="33" customWidth="1"/>
    <col min="15114" max="15114" width="19" style="33" customWidth="1"/>
    <col min="15115" max="15115" width="16.7109375" style="33" customWidth="1"/>
    <col min="15116" max="15116" width="15.5703125" style="33" customWidth="1"/>
    <col min="15117" max="15117" width="19" style="33" customWidth="1"/>
    <col min="15118" max="15118" width="16.7109375" style="33" customWidth="1"/>
    <col min="15119" max="15119" width="15.85546875" style="33" customWidth="1"/>
    <col min="15120" max="15120" width="14.7109375" style="33" bestFit="1" customWidth="1"/>
    <col min="15121" max="15360" width="11.42578125" style="33"/>
    <col min="15361" max="15361" width="12" style="33" customWidth="1"/>
    <col min="15362" max="15362" width="11.42578125" style="33"/>
    <col min="15363" max="15363" width="6.140625" style="33" customWidth="1"/>
    <col min="15364" max="15364" width="7.42578125" style="33" customWidth="1"/>
    <col min="15365" max="15365" width="24.7109375" style="33" customWidth="1"/>
    <col min="15366" max="15367" width="12.5703125" style="33" customWidth="1"/>
    <col min="15368" max="15368" width="18" style="33" customWidth="1"/>
    <col min="15369" max="15369" width="15.7109375" style="33" customWidth="1"/>
    <col min="15370" max="15370" width="19" style="33" customWidth="1"/>
    <col min="15371" max="15371" width="16.7109375" style="33" customWidth="1"/>
    <col min="15372" max="15372" width="15.5703125" style="33" customWidth="1"/>
    <col min="15373" max="15373" width="19" style="33" customWidth="1"/>
    <col min="15374" max="15374" width="16.7109375" style="33" customWidth="1"/>
    <col min="15375" max="15375" width="15.85546875" style="33" customWidth="1"/>
    <col min="15376" max="15376" width="14.7109375" style="33" bestFit="1" customWidth="1"/>
    <col min="15377" max="15616" width="11.42578125" style="33"/>
    <col min="15617" max="15617" width="12" style="33" customWidth="1"/>
    <col min="15618" max="15618" width="11.42578125" style="33"/>
    <col min="15619" max="15619" width="6.140625" style="33" customWidth="1"/>
    <col min="15620" max="15620" width="7.42578125" style="33" customWidth="1"/>
    <col min="15621" max="15621" width="24.7109375" style="33" customWidth="1"/>
    <col min="15622" max="15623" width="12.5703125" style="33" customWidth="1"/>
    <col min="15624" max="15624" width="18" style="33" customWidth="1"/>
    <col min="15625" max="15625" width="15.7109375" style="33" customWidth="1"/>
    <col min="15626" max="15626" width="19" style="33" customWidth="1"/>
    <col min="15627" max="15627" width="16.7109375" style="33" customWidth="1"/>
    <col min="15628" max="15628" width="15.5703125" style="33" customWidth="1"/>
    <col min="15629" max="15629" width="19" style="33" customWidth="1"/>
    <col min="15630" max="15630" width="16.7109375" style="33" customWidth="1"/>
    <col min="15631" max="15631" width="15.85546875" style="33" customWidth="1"/>
    <col min="15632" max="15632" width="14.7109375" style="33" bestFit="1" customWidth="1"/>
    <col min="15633" max="15872" width="11.42578125" style="33"/>
    <col min="15873" max="15873" width="12" style="33" customWidth="1"/>
    <col min="15874" max="15874" width="11.42578125" style="33"/>
    <col min="15875" max="15875" width="6.140625" style="33" customWidth="1"/>
    <col min="15876" max="15876" width="7.42578125" style="33" customWidth="1"/>
    <col min="15877" max="15877" width="24.7109375" style="33" customWidth="1"/>
    <col min="15878" max="15879" width="12.5703125" style="33" customWidth="1"/>
    <col min="15880" max="15880" width="18" style="33" customWidth="1"/>
    <col min="15881" max="15881" width="15.7109375" style="33" customWidth="1"/>
    <col min="15882" max="15882" width="19" style="33" customWidth="1"/>
    <col min="15883" max="15883" width="16.7109375" style="33" customWidth="1"/>
    <col min="15884" max="15884" width="15.5703125" style="33" customWidth="1"/>
    <col min="15885" max="15885" width="19" style="33" customWidth="1"/>
    <col min="15886" max="15886" width="16.7109375" style="33" customWidth="1"/>
    <col min="15887" max="15887" width="15.85546875" style="33" customWidth="1"/>
    <col min="15888" max="15888" width="14.7109375" style="33" bestFit="1" customWidth="1"/>
    <col min="15889" max="16128" width="11.42578125" style="33"/>
    <col min="16129" max="16129" width="12" style="33" customWidth="1"/>
    <col min="16130" max="16130" width="11.42578125" style="33"/>
    <col min="16131" max="16131" width="6.140625" style="33" customWidth="1"/>
    <col min="16132" max="16132" width="7.42578125" style="33" customWidth="1"/>
    <col min="16133" max="16133" width="24.7109375" style="33" customWidth="1"/>
    <col min="16134" max="16135" width="12.5703125" style="33" customWidth="1"/>
    <col min="16136" max="16136" width="18" style="33" customWidth="1"/>
    <col min="16137" max="16137" width="15.7109375" style="33" customWidth="1"/>
    <col min="16138" max="16138" width="19" style="33" customWidth="1"/>
    <col min="16139" max="16139" width="16.7109375" style="33" customWidth="1"/>
    <col min="16140" max="16140" width="15.5703125" style="33" customWidth="1"/>
    <col min="16141" max="16141" width="19" style="33" customWidth="1"/>
    <col min="16142" max="16142" width="16.7109375" style="33" customWidth="1"/>
    <col min="16143" max="16143" width="15.85546875" style="33" customWidth="1"/>
    <col min="16144" max="16144" width="14.7109375" style="33" bestFit="1" customWidth="1"/>
    <col min="16145" max="16384" width="11.42578125" style="33"/>
  </cols>
  <sheetData>
    <row r="5" spans="1:15" ht="12.75">
      <c r="A5" s="29"/>
      <c r="B5" s="29"/>
      <c r="C5" s="29"/>
      <c r="D5" s="29"/>
      <c r="E5" s="29"/>
      <c r="F5" s="29"/>
      <c r="G5" s="29"/>
      <c r="H5" s="30"/>
      <c r="I5" s="30"/>
      <c r="J5" s="30"/>
      <c r="K5" s="31"/>
      <c r="M5" s="30"/>
      <c r="O5" s="31" t="s">
        <v>30</v>
      </c>
    </row>
    <row r="6" spans="1:15" ht="12">
      <c r="A6" s="29"/>
      <c r="B6" s="29"/>
      <c r="C6" s="29"/>
      <c r="D6" s="29"/>
      <c r="E6" s="29"/>
      <c r="F6" s="29"/>
      <c r="G6" s="29"/>
      <c r="H6" s="30"/>
      <c r="I6" s="30"/>
      <c r="J6" s="30"/>
      <c r="K6" s="34"/>
      <c r="M6" s="30"/>
      <c r="O6" s="35" t="s">
        <v>31</v>
      </c>
    </row>
    <row r="7" spans="1:15" ht="12">
      <c r="A7" s="29"/>
      <c r="B7" s="29"/>
      <c r="C7" s="29"/>
      <c r="D7" s="29"/>
      <c r="E7" s="29"/>
      <c r="F7" s="29"/>
      <c r="G7" s="29"/>
      <c r="H7" s="30"/>
      <c r="I7" s="30"/>
      <c r="J7" s="30"/>
      <c r="K7" s="34"/>
      <c r="M7" s="30"/>
      <c r="O7" s="34"/>
    </row>
    <row r="8" spans="1:15" ht="15">
      <c r="A8" s="36" t="s">
        <v>32</v>
      </c>
      <c r="B8" s="29"/>
      <c r="C8" s="29"/>
      <c r="D8" s="29"/>
      <c r="E8" s="37"/>
      <c r="F8" s="37"/>
      <c r="G8" s="37"/>
      <c r="H8" s="38"/>
      <c r="I8" s="38"/>
      <c r="J8" s="39"/>
      <c r="K8" s="30"/>
      <c r="L8" s="30"/>
      <c r="M8" s="39"/>
      <c r="N8" s="30"/>
      <c r="O8" s="30"/>
    </row>
    <row r="9" spans="1:15" ht="12.75">
      <c r="A9" s="40"/>
      <c r="B9" s="29"/>
      <c r="C9" s="29"/>
      <c r="D9" s="29"/>
      <c r="E9" s="41"/>
      <c r="F9" s="41"/>
      <c r="G9" s="41"/>
      <c r="H9" s="42"/>
      <c r="I9" s="42"/>
      <c r="J9" s="43"/>
      <c r="K9" s="30"/>
      <c r="L9" s="30"/>
      <c r="M9" s="43"/>
      <c r="N9" s="30"/>
      <c r="O9" s="30"/>
    </row>
    <row r="10" spans="1:15" ht="12.75">
      <c r="A10" s="40" t="s">
        <v>100</v>
      </c>
      <c r="B10" s="29"/>
      <c r="C10" s="29"/>
      <c r="D10" s="29"/>
      <c r="E10" s="41"/>
      <c r="F10" s="41"/>
      <c r="G10" s="41"/>
      <c r="H10" s="44"/>
      <c r="I10" s="44"/>
      <c r="J10" s="43"/>
      <c r="K10" s="30"/>
      <c r="L10" s="30"/>
      <c r="M10" s="43"/>
      <c r="N10" s="30"/>
      <c r="O10" s="30"/>
    </row>
    <row r="11" spans="1:15" ht="13.5" thickBot="1">
      <c r="A11" s="45"/>
      <c r="B11" s="29"/>
      <c r="C11" s="29"/>
      <c r="D11" s="29"/>
      <c r="E11" s="29"/>
      <c r="F11" s="29"/>
      <c r="G11" s="29"/>
      <c r="H11" s="46"/>
      <c r="I11" s="46"/>
      <c r="J11" s="30"/>
      <c r="K11" s="30"/>
      <c r="L11" s="30"/>
      <c r="M11" s="30"/>
      <c r="N11" s="30"/>
      <c r="O11" s="30"/>
    </row>
    <row r="12" spans="1:15" ht="12.75" thickBot="1">
      <c r="A12" s="47"/>
      <c r="B12" s="48"/>
      <c r="C12" s="48"/>
      <c r="D12" s="48"/>
      <c r="E12" s="49"/>
      <c r="F12" s="47"/>
      <c r="G12" s="48"/>
      <c r="H12" s="50"/>
      <c r="I12" s="50"/>
      <c r="J12" s="122" t="s">
        <v>34</v>
      </c>
      <c r="K12" s="123"/>
      <c r="L12" s="124"/>
      <c r="M12" s="122" t="s">
        <v>35</v>
      </c>
      <c r="N12" s="123"/>
      <c r="O12" s="124"/>
    </row>
    <row r="13" spans="1:15">
      <c r="A13" s="125" t="s">
        <v>36</v>
      </c>
      <c r="B13" s="126"/>
      <c r="C13" s="126"/>
      <c r="D13" s="126"/>
      <c r="E13" s="127"/>
      <c r="F13" s="131" t="s">
        <v>37</v>
      </c>
      <c r="G13" s="133" t="s">
        <v>38</v>
      </c>
      <c r="H13" s="134" t="s">
        <v>39</v>
      </c>
      <c r="I13" s="136" t="s">
        <v>40</v>
      </c>
      <c r="J13" s="119" t="s">
        <v>41</v>
      </c>
      <c r="K13" s="119" t="s">
        <v>42</v>
      </c>
      <c r="L13" s="121" t="s">
        <v>43</v>
      </c>
      <c r="M13" s="119" t="s">
        <v>41</v>
      </c>
      <c r="N13" s="119" t="s">
        <v>42</v>
      </c>
      <c r="O13" s="121" t="s">
        <v>43</v>
      </c>
    </row>
    <row r="14" spans="1:15" ht="16.5" customHeight="1" thickBot="1">
      <c r="A14" s="128"/>
      <c r="B14" s="129"/>
      <c r="C14" s="129"/>
      <c r="D14" s="129"/>
      <c r="E14" s="130"/>
      <c r="F14" s="132"/>
      <c r="G14" s="132"/>
      <c r="H14" s="135"/>
      <c r="I14" s="137"/>
      <c r="J14" s="120"/>
      <c r="K14" s="120"/>
      <c r="L14" s="120"/>
      <c r="M14" s="120"/>
      <c r="N14" s="120"/>
      <c r="O14" s="120"/>
    </row>
    <row r="15" spans="1:15" ht="13.5" thickBot="1">
      <c r="A15" s="113" t="s">
        <v>44</v>
      </c>
      <c r="B15" s="114"/>
      <c r="C15" s="114"/>
      <c r="D15" s="114"/>
      <c r="E15" s="115"/>
      <c r="F15" s="54"/>
      <c r="G15" s="54"/>
      <c r="H15" s="55">
        <f>+H17</f>
        <v>10169394586.292747</v>
      </c>
      <c r="I15" s="55">
        <f t="shared" ref="I15:O15" si="0">+I17</f>
        <v>1169067473.2</v>
      </c>
      <c r="J15" s="55">
        <f t="shared" si="0"/>
        <v>4341277733.7185221</v>
      </c>
      <c r="K15" s="55">
        <f t="shared" si="0"/>
        <v>964147087.32889569</v>
      </c>
      <c r="L15" s="55">
        <f t="shared" si="0"/>
        <v>0</v>
      </c>
      <c r="M15" s="55">
        <f t="shared" si="0"/>
        <v>4341277733.7185211</v>
      </c>
      <c r="N15" s="55">
        <f t="shared" si="0"/>
        <v>987900211.59144819</v>
      </c>
      <c r="O15" s="55">
        <f t="shared" si="0"/>
        <v>0</v>
      </c>
    </row>
    <row r="16" spans="1:15" ht="12">
      <c r="A16" s="56"/>
      <c r="B16" s="57"/>
      <c r="C16" s="57"/>
      <c r="D16" s="57"/>
      <c r="E16" s="58"/>
      <c r="F16" s="59"/>
      <c r="G16" s="59"/>
      <c r="H16" s="60"/>
      <c r="I16" s="61"/>
      <c r="J16" s="60"/>
      <c r="K16" s="60"/>
      <c r="L16" s="60"/>
      <c r="M16" s="60"/>
      <c r="N16" s="60"/>
      <c r="O16" s="60"/>
    </row>
    <row r="17" spans="1:15" s="67" customFormat="1" ht="12">
      <c r="A17" s="62" t="s">
        <v>45</v>
      </c>
      <c r="B17" s="63"/>
      <c r="C17" s="63"/>
      <c r="D17" s="63"/>
      <c r="E17" s="64"/>
      <c r="F17" s="65"/>
      <c r="G17" s="65"/>
      <c r="H17" s="66">
        <f>+H19+H24+H26+H30+H33</f>
        <v>10169394586.292747</v>
      </c>
      <c r="I17" s="66">
        <f t="shared" ref="I17:O17" si="1">+I19+I24+I26+I30+I33</f>
        <v>1169067473.2</v>
      </c>
      <c r="J17" s="66">
        <f t="shared" si="1"/>
        <v>4341277733.7185221</v>
      </c>
      <c r="K17" s="66">
        <f t="shared" si="1"/>
        <v>964147087.32889569</v>
      </c>
      <c r="L17" s="66">
        <f t="shared" si="1"/>
        <v>0</v>
      </c>
      <c r="M17" s="66">
        <f>+M19+M24+M26+M30+M33</f>
        <v>4341277733.7185211</v>
      </c>
      <c r="N17" s="66">
        <f t="shared" si="1"/>
        <v>987900211.59144819</v>
      </c>
      <c r="O17" s="66">
        <f t="shared" si="1"/>
        <v>0</v>
      </c>
    </row>
    <row r="18" spans="1:15" ht="12">
      <c r="A18" s="68"/>
      <c r="B18" s="29"/>
      <c r="C18" s="29"/>
      <c r="D18" s="29"/>
      <c r="E18" s="69"/>
      <c r="F18" s="70"/>
      <c r="G18" s="70"/>
      <c r="H18" s="71"/>
      <c r="I18" s="72"/>
      <c r="J18" s="71"/>
      <c r="K18" s="71"/>
      <c r="L18" s="71"/>
      <c r="M18" s="71"/>
      <c r="N18" s="71"/>
      <c r="O18" s="71"/>
    </row>
    <row r="19" spans="1:15" s="67" customFormat="1" ht="12">
      <c r="A19" s="62" t="s">
        <v>46</v>
      </c>
      <c r="B19" s="63"/>
      <c r="C19" s="63"/>
      <c r="D19" s="63"/>
      <c r="E19" s="64"/>
      <c r="F19" s="65"/>
      <c r="G19" s="65"/>
      <c r="H19" s="66">
        <f t="shared" ref="H19:O19" si="2">+H20+H21+H22</f>
        <v>3984432245.1327424</v>
      </c>
      <c r="I19" s="66">
        <f t="shared" si="2"/>
        <v>0</v>
      </c>
      <c r="J19" s="66">
        <f t="shared" si="2"/>
        <v>3168115409.6199999</v>
      </c>
      <c r="K19" s="66">
        <f t="shared" si="2"/>
        <v>64114950.030000009</v>
      </c>
      <c r="L19" s="66">
        <f t="shared" si="2"/>
        <v>0</v>
      </c>
      <c r="M19" s="66">
        <f t="shared" si="2"/>
        <v>3168115409.6199999</v>
      </c>
      <c r="N19" s="66">
        <f t="shared" si="2"/>
        <v>64114950.030000009</v>
      </c>
      <c r="O19" s="66">
        <f t="shared" si="2"/>
        <v>0</v>
      </c>
    </row>
    <row r="20" spans="1:15" ht="12">
      <c r="A20" s="73" t="s">
        <v>47</v>
      </c>
      <c r="B20" s="29"/>
      <c r="C20" s="29"/>
      <c r="D20" s="29"/>
      <c r="E20" s="69"/>
      <c r="F20" s="70" t="s">
        <v>48</v>
      </c>
      <c r="G20" s="74">
        <v>45230</v>
      </c>
      <c r="H20" s="71">
        <f>+PAGADO!P14</f>
        <v>137781928.02000001</v>
      </c>
      <c r="I20" s="72"/>
      <c r="J20" s="71">
        <f>+DEVENGADO!P12</f>
        <v>398016190.67999995</v>
      </c>
      <c r="K20" s="71">
        <f>+DEVENGADO!P13</f>
        <v>61974210.520000011</v>
      </c>
      <c r="L20" s="71"/>
      <c r="M20" s="71">
        <f>+PAGADO!P12</f>
        <v>398016190.67999995</v>
      </c>
      <c r="N20" s="71">
        <f>+PAGADO!P13</f>
        <v>61974210.520000011</v>
      </c>
      <c r="O20" s="71"/>
    </row>
    <row r="21" spans="1:15" ht="12">
      <c r="A21" s="73" t="s">
        <v>49</v>
      </c>
      <c r="B21" s="29"/>
      <c r="C21" s="29"/>
      <c r="D21" s="29"/>
      <c r="E21" s="69"/>
      <c r="F21" s="70" t="s">
        <v>48</v>
      </c>
      <c r="G21" s="74">
        <v>45291</v>
      </c>
      <c r="H21" s="71">
        <f>+PAGADO!P19</f>
        <v>963918912.64999998</v>
      </c>
      <c r="I21" s="72"/>
      <c r="J21" s="71">
        <f>+DEVENGADO!P17</f>
        <v>694149664.49000001</v>
      </c>
      <c r="K21" s="71">
        <f>+DEVENGADO!P18</f>
        <v>536440.57999999996</v>
      </c>
      <c r="L21" s="71"/>
      <c r="M21" s="71">
        <f>+PAGADO!P17</f>
        <v>694149664.49000001</v>
      </c>
      <c r="N21" s="71">
        <f>+PAGADO!P18</f>
        <v>536440.57999999996</v>
      </c>
      <c r="O21" s="71"/>
    </row>
    <row r="22" spans="1:15" ht="12">
      <c r="A22" s="73" t="s">
        <v>50</v>
      </c>
      <c r="B22" s="29"/>
      <c r="C22" s="29"/>
      <c r="D22" s="29"/>
      <c r="E22" s="69"/>
      <c r="F22" s="70" t="s">
        <v>48</v>
      </c>
      <c r="G22" s="74">
        <v>45291</v>
      </c>
      <c r="H22" s="71">
        <f>+PAGADO!P24</f>
        <v>2882731404.4627423</v>
      </c>
      <c r="I22" s="72"/>
      <c r="J22" s="71">
        <f>+DEVENGADO!P22</f>
        <v>2075949554.4499998</v>
      </c>
      <c r="K22" s="71">
        <f>+DEVENGADO!P23</f>
        <v>1604298.93</v>
      </c>
      <c r="L22" s="71"/>
      <c r="M22" s="71">
        <f>+PAGADO!P22</f>
        <v>2075949554.4499998</v>
      </c>
      <c r="N22" s="71">
        <f>+PAGADO!P23</f>
        <v>1604298.93</v>
      </c>
      <c r="O22" s="71"/>
    </row>
    <row r="23" spans="1:15" ht="12">
      <c r="A23" s="68"/>
      <c r="B23" s="29"/>
      <c r="C23" s="29"/>
      <c r="D23" s="29"/>
      <c r="E23" s="69"/>
      <c r="F23" s="70"/>
      <c r="G23" s="70"/>
      <c r="H23" s="71"/>
      <c r="I23" s="72"/>
      <c r="J23" s="75"/>
      <c r="K23" s="71"/>
      <c r="L23" s="71"/>
      <c r="M23" s="76"/>
      <c r="N23" s="71"/>
      <c r="O23" s="71"/>
    </row>
    <row r="24" spans="1:15" s="67" customFormat="1" ht="12">
      <c r="A24" s="77" t="s">
        <v>51</v>
      </c>
      <c r="B24" s="63"/>
      <c r="C24" s="63"/>
      <c r="D24" s="63"/>
      <c r="E24" s="64"/>
      <c r="F24" s="65"/>
      <c r="G24" s="65"/>
      <c r="H24" s="66"/>
      <c r="I24" s="78"/>
      <c r="J24" s="66"/>
      <c r="K24" s="66"/>
      <c r="L24" s="66"/>
      <c r="M24" s="66"/>
      <c r="N24" s="66"/>
      <c r="O24" s="66"/>
    </row>
    <row r="25" spans="1:15" ht="12">
      <c r="A25" s="73"/>
      <c r="B25" s="29"/>
      <c r="C25" s="29"/>
      <c r="D25" s="29"/>
      <c r="E25" s="69"/>
      <c r="F25" s="70"/>
      <c r="G25" s="70"/>
      <c r="H25" s="71"/>
      <c r="I25" s="72"/>
      <c r="J25" s="71"/>
      <c r="K25" s="71"/>
      <c r="L25" s="71"/>
      <c r="M25" s="71"/>
      <c r="N25" s="71"/>
      <c r="O25" s="71"/>
    </row>
    <row r="26" spans="1:15" s="67" customFormat="1" ht="12">
      <c r="A26" s="77" t="s">
        <v>52</v>
      </c>
      <c r="B26" s="63"/>
      <c r="C26" s="63"/>
      <c r="D26" s="63"/>
      <c r="E26" s="64"/>
      <c r="F26" s="65"/>
      <c r="G26" s="65"/>
      <c r="H26" s="66">
        <f>+H27+H28</f>
        <v>0</v>
      </c>
      <c r="I26" s="66">
        <f t="shared" ref="I26:O26" si="3">+I27+I28</f>
        <v>0</v>
      </c>
      <c r="J26" s="66">
        <f t="shared" si="3"/>
        <v>28936872.659806572</v>
      </c>
      <c r="K26" s="66">
        <f t="shared" si="3"/>
        <v>1155009.6031717174</v>
      </c>
      <c r="L26" s="66">
        <f t="shared" si="3"/>
        <v>0</v>
      </c>
      <c r="M26" s="66">
        <f t="shared" si="3"/>
        <v>54270050.968521781</v>
      </c>
      <c r="N26" s="66">
        <f t="shared" si="3"/>
        <v>49816267.731448159</v>
      </c>
      <c r="O26" s="66">
        <f t="shared" si="3"/>
        <v>0</v>
      </c>
    </row>
    <row r="27" spans="1:15" ht="12">
      <c r="A27" s="73" t="s">
        <v>53</v>
      </c>
      <c r="B27" s="29"/>
      <c r="C27" s="29"/>
      <c r="D27" s="29"/>
      <c r="E27" s="69"/>
      <c r="F27" s="70" t="s">
        <v>54</v>
      </c>
      <c r="G27" s="74">
        <v>44286</v>
      </c>
      <c r="H27" s="71">
        <f>+PAGADO!P34</f>
        <v>0</v>
      </c>
      <c r="I27" s="71"/>
      <c r="J27" s="71">
        <f>+DEVENGADO!P27</f>
        <v>0</v>
      </c>
      <c r="K27" s="71">
        <f>+DEVENGADO!P28</f>
        <v>0</v>
      </c>
      <c r="L27" s="71"/>
      <c r="M27" s="71">
        <f>+PAGADO!P32</f>
        <v>28936872.659806572</v>
      </c>
      <c r="N27" s="71">
        <f>+PAGADO!P38</f>
        <v>24908133.865724079</v>
      </c>
      <c r="O27" s="71"/>
    </row>
    <row r="28" spans="1:15" ht="12">
      <c r="A28" s="73" t="s">
        <v>55</v>
      </c>
      <c r="B28" s="29"/>
      <c r="C28" s="29"/>
      <c r="D28" s="29"/>
      <c r="E28" s="69"/>
      <c r="F28" s="70" t="s">
        <v>54</v>
      </c>
      <c r="G28" s="74">
        <v>44196</v>
      </c>
      <c r="H28" s="71">
        <f>+PAGADO!P39</f>
        <v>0</v>
      </c>
      <c r="I28" s="71"/>
      <c r="J28" s="71">
        <f>+DEVENGADO!P32</f>
        <v>28936872.659806572</v>
      </c>
      <c r="K28" s="71">
        <f>+DEVENGADO!P33</f>
        <v>1155009.6031717174</v>
      </c>
      <c r="L28" s="71"/>
      <c r="M28" s="71">
        <f>+PAGADO!P37</f>
        <v>25333178.308715209</v>
      </c>
      <c r="N28" s="71">
        <f>+PAGADO!P38</f>
        <v>24908133.865724079</v>
      </c>
      <c r="O28" s="71"/>
    </row>
    <row r="29" spans="1:15" ht="12">
      <c r="A29" s="68"/>
      <c r="B29" s="29"/>
      <c r="C29" s="29"/>
      <c r="D29" s="29"/>
      <c r="E29" s="69"/>
      <c r="F29" s="70"/>
      <c r="G29" s="70"/>
      <c r="H29" s="71"/>
      <c r="I29" s="72"/>
      <c r="J29" s="71"/>
      <c r="K29" s="71"/>
      <c r="L29" s="71"/>
      <c r="M29" s="71"/>
      <c r="N29" s="71"/>
      <c r="O29" s="71"/>
    </row>
    <row r="30" spans="1:15" s="67" customFormat="1" ht="12">
      <c r="A30" s="62" t="s">
        <v>56</v>
      </c>
      <c r="B30" s="63"/>
      <c r="C30" s="63"/>
      <c r="D30" s="63"/>
      <c r="E30" s="64"/>
      <c r="F30" s="65"/>
      <c r="G30" s="65"/>
      <c r="H30" s="66">
        <f>+H31</f>
        <v>46132156.270000003</v>
      </c>
      <c r="I30" s="66">
        <f t="shared" ref="I30:O30" si="4">+I31</f>
        <v>0</v>
      </c>
      <c r="J30" s="66">
        <f t="shared" si="4"/>
        <v>25333178.308715209</v>
      </c>
      <c r="K30" s="66">
        <f t="shared" si="4"/>
        <v>24908133.865724079</v>
      </c>
      <c r="L30" s="66">
        <f t="shared" si="4"/>
        <v>0</v>
      </c>
      <c r="M30" s="66">
        <f t="shared" si="4"/>
        <v>6271661.6499999994</v>
      </c>
      <c r="N30" s="66">
        <f t="shared" si="4"/>
        <v>1994563.1900000002</v>
      </c>
      <c r="O30" s="66">
        <f t="shared" si="4"/>
        <v>0</v>
      </c>
    </row>
    <row r="31" spans="1:15" ht="12">
      <c r="A31" s="73" t="s">
        <v>57</v>
      </c>
      <c r="B31" s="29"/>
      <c r="C31" s="29"/>
      <c r="D31" s="29"/>
      <c r="E31" s="69"/>
      <c r="F31" s="70" t="s">
        <v>48</v>
      </c>
      <c r="G31" s="74">
        <v>46418</v>
      </c>
      <c r="H31" s="71">
        <f>+PAGADO!P44</f>
        <v>46132156.270000003</v>
      </c>
      <c r="I31" s="72"/>
      <c r="J31" s="71">
        <f>+DEVENGADO!P37</f>
        <v>25333178.308715209</v>
      </c>
      <c r="K31" s="71">
        <f>+DEVENGADO!P38</f>
        <v>24908133.865724079</v>
      </c>
      <c r="L31" s="71"/>
      <c r="M31" s="71">
        <f>+PAGADO!P42</f>
        <v>6271661.6499999994</v>
      </c>
      <c r="N31" s="71">
        <f>+PAGADO!P43</f>
        <v>1994563.1900000002</v>
      </c>
      <c r="O31" s="71"/>
    </row>
    <row r="32" spans="1:15" ht="12">
      <c r="A32" s="73"/>
      <c r="B32" s="29"/>
      <c r="C32" s="29"/>
      <c r="D32" s="29"/>
      <c r="E32" s="69"/>
      <c r="F32" s="70"/>
      <c r="G32" s="70"/>
      <c r="H32" s="71"/>
      <c r="I32" s="72"/>
      <c r="J32" s="71"/>
      <c r="K32" s="71"/>
      <c r="L32" s="71"/>
      <c r="M32" s="71"/>
      <c r="N32" s="71"/>
      <c r="O32" s="71"/>
    </row>
    <row r="33" spans="1:15" s="67" customFormat="1" ht="12">
      <c r="A33" s="79" t="s">
        <v>58</v>
      </c>
      <c r="B33" s="63"/>
      <c r="C33" s="63"/>
      <c r="D33" s="63"/>
      <c r="E33" s="64"/>
      <c r="F33" s="65"/>
      <c r="G33" s="65"/>
      <c r="H33" s="66">
        <f>+H34+H35+H36+H37</f>
        <v>6138830184.8900061</v>
      </c>
      <c r="I33" s="66">
        <f t="shared" ref="I33:O33" si="5">+I34+I35+I36+I37</f>
        <v>1169067473.2</v>
      </c>
      <c r="J33" s="66">
        <f t="shared" si="5"/>
        <v>1118892273.1299999</v>
      </c>
      <c r="K33" s="66">
        <f t="shared" si="5"/>
        <v>873968993.82999992</v>
      </c>
      <c r="L33" s="66">
        <f t="shared" si="5"/>
        <v>0</v>
      </c>
      <c r="M33" s="66">
        <f t="shared" si="5"/>
        <v>1112620611.48</v>
      </c>
      <c r="N33" s="66">
        <f t="shared" si="5"/>
        <v>871974430.63999999</v>
      </c>
      <c r="O33" s="66">
        <f t="shared" si="5"/>
        <v>0</v>
      </c>
    </row>
    <row r="34" spans="1:15" ht="12">
      <c r="A34" s="73" t="s">
        <v>59</v>
      </c>
      <c r="B34" s="29"/>
      <c r="C34" s="29"/>
      <c r="D34" s="29"/>
      <c r="E34" s="69"/>
      <c r="F34" s="70" t="s">
        <v>48</v>
      </c>
      <c r="G34" s="74">
        <v>47118</v>
      </c>
      <c r="H34" s="71">
        <f>+PAGADO!P54</f>
        <v>4243422481.2700067</v>
      </c>
      <c r="I34" s="71"/>
      <c r="J34" s="71">
        <f>+DEVENGADO!P42</f>
        <v>6271661.6499999994</v>
      </c>
      <c r="K34" s="71">
        <f>+DEVENGADO!P43</f>
        <v>1994563.1900000002</v>
      </c>
      <c r="L34" s="71"/>
      <c r="M34" s="71">
        <f>+PAGADO!P52</f>
        <v>386297770.67999995</v>
      </c>
      <c r="N34" s="71">
        <f>+PAGADO!P53</f>
        <v>145304795.38</v>
      </c>
      <c r="O34" s="71"/>
    </row>
    <row r="35" spans="1:15" ht="12">
      <c r="A35" s="73" t="s">
        <v>60</v>
      </c>
      <c r="B35" s="29"/>
      <c r="C35" s="29"/>
      <c r="D35" s="29"/>
      <c r="E35" s="69"/>
      <c r="F35" s="70" t="s">
        <v>48</v>
      </c>
      <c r="G35" s="74">
        <v>44957</v>
      </c>
      <c r="H35" s="71">
        <f>+PAGADO!P59</f>
        <v>0</v>
      </c>
      <c r="I35" s="71"/>
      <c r="J35" s="71">
        <f>+DEVENGADO!P47</f>
        <v>0</v>
      </c>
      <c r="K35" s="71">
        <f>+DEVENGADO!P48</f>
        <v>0</v>
      </c>
      <c r="L35" s="71"/>
      <c r="M35" s="71">
        <f>+PAGADO!P57</f>
        <v>726322840.79999995</v>
      </c>
      <c r="N35" s="71">
        <f>+PAGADO!P58</f>
        <v>43579370.460000001</v>
      </c>
      <c r="O35" s="71"/>
    </row>
    <row r="36" spans="1:15" ht="12">
      <c r="A36" s="73" t="s">
        <v>61</v>
      </c>
      <c r="B36" s="29"/>
      <c r="C36" s="29"/>
      <c r="D36" s="29"/>
      <c r="E36" s="69"/>
      <c r="F36" s="70" t="s">
        <v>48</v>
      </c>
      <c r="G36" s="74"/>
      <c r="H36" s="71">
        <f>+PAGADO!P64</f>
        <v>1895390314</v>
      </c>
      <c r="I36" s="71">
        <v>1169067473.2</v>
      </c>
      <c r="J36" s="71">
        <f>+DEVENGADO!P52</f>
        <v>386297770.67999995</v>
      </c>
      <c r="K36" s="71">
        <f>+DEVENGADO!P53</f>
        <v>145304795.38</v>
      </c>
      <c r="L36" s="71"/>
      <c r="M36" s="71">
        <f>+PAGADO!P62</f>
        <v>0</v>
      </c>
      <c r="N36" s="71">
        <f>+PAGADO!P63</f>
        <v>683090264.79999995</v>
      </c>
      <c r="O36" s="71"/>
    </row>
    <row r="37" spans="1:15" ht="12">
      <c r="A37" s="73" t="s">
        <v>62</v>
      </c>
      <c r="B37" s="29"/>
      <c r="C37" s="29"/>
      <c r="D37" s="29"/>
      <c r="E37" s="69"/>
      <c r="F37" s="70"/>
      <c r="G37" s="70"/>
      <c r="H37" s="71">
        <f>+H38+H39+H40+H41</f>
        <v>17389.619999999988</v>
      </c>
      <c r="I37" s="71">
        <f t="shared" ref="I37:O37" si="6">+I38+I39+I40+I41</f>
        <v>0</v>
      </c>
      <c r="J37" s="71">
        <f t="shared" si="6"/>
        <v>726322840.79999995</v>
      </c>
      <c r="K37" s="71">
        <f t="shared" si="6"/>
        <v>726669635.25999999</v>
      </c>
      <c r="L37" s="71">
        <f t="shared" si="6"/>
        <v>0</v>
      </c>
      <c r="M37" s="71">
        <f t="shared" si="6"/>
        <v>0</v>
      </c>
      <c r="N37" s="71">
        <f t="shared" si="6"/>
        <v>0</v>
      </c>
      <c r="O37" s="71">
        <f t="shared" si="6"/>
        <v>0</v>
      </c>
    </row>
    <row r="38" spans="1:15" ht="15">
      <c r="A38" s="80" t="s">
        <v>63</v>
      </c>
      <c r="B38" s="29"/>
      <c r="C38" s="29"/>
      <c r="D38" s="29"/>
      <c r="E38" s="69"/>
      <c r="F38" s="70" t="s">
        <v>48</v>
      </c>
      <c r="G38" s="74">
        <v>44154</v>
      </c>
      <c r="H38" s="71">
        <f>+PAGADO!P69</f>
        <v>2856.1600000000399</v>
      </c>
      <c r="I38" s="72"/>
      <c r="J38" s="71">
        <f>+DEVENGADO!P57</f>
        <v>726322840.79999995</v>
      </c>
      <c r="K38" s="71">
        <f>+DEVENGADO!P58</f>
        <v>43579370.460000001</v>
      </c>
      <c r="L38" s="71"/>
      <c r="M38" s="71">
        <f>+PAGADO!P67</f>
        <v>0</v>
      </c>
      <c r="N38" s="71">
        <f>+PAGADO!P68</f>
        <v>0</v>
      </c>
      <c r="O38" s="71"/>
    </row>
    <row r="39" spans="1:15" ht="15">
      <c r="A39" s="80" t="s">
        <v>64</v>
      </c>
      <c r="B39" s="29"/>
      <c r="C39" s="29"/>
      <c r="D39" s="29"/>
      <c r="E39" s="69"/>
      <c r="F39" s="70" t="s">
        <v>48</v>
      </c>
      <c r="G39" s="74">
        <v>43851</v>
      </c>
      <c r="H39" s="71">
        <f>+PAGADO!P74</f>
        <v>542.06999999999243</v>
      </c>
      <c r="I39" s="72"/>
      <c r="J39" s="71">
        <f>+DEVENGADO!P62</f>
        <v>0</v>
      </c>
      <c r="K39" s="71">
        <f>+DEVENGADO!P63</f>
        <v>683090264.79999995</v>
      </c>
      <c r="L39" s="71"/>
      <c r="M39" s="71">
        <f>+PAGADO!P72</f>
        <v>0</v>
      </c>
      <c r="N39" s="71">
        <f>+PAGADO!P73</f>
        <v>0</v>
      </c>
      <c r="O39" s="71"/>
    </row>
    <row r="40" spans="1:15" ht="15">
      <c r="A40" s="80" t="s">
        <v>65</v>
      </c>
      <c r="B40" s="29"/>
      <c r="C40" s="29"/>
      <c r="D40" s="29"/>
      <c r="E40" s="69"/>
      <c r="F40" s="70" t="s">
        <v>48</v>
      </c>
      <c r="G40" s="74">
        <v>44222</v>
      </c>
      <c r="H40" s="71">
        <f>+PAGADO!P79</f>
        <v>1210.4799999999523</v>
      </c>
      <c r="I40" s="72"/>
      <c r="J40" s="71">
        <f>+DEVENGADO!P67</f>
        <v>0</v>
      </c>
      <c r="K40" s="71">
        <f>+DEVENGADO!P68</f>
        <v>0</v>
      </c>
      <c r="L40" s="71"/>
      <c r="M40" s="71">
        <f>+PAGADO!P77</f>
        <v>0</v>
      </c>
      <c r="N40" s="71">
        <f>+PAGADO!P78</f>
        <v>0</v>
      </c>
      <c r="O40" s="71"/>
    </row>
    <row r="41" spans="1:15" ht="15">
      <c r="A41" s="80" t="s">
        <v>66</v>
      </c>
      <c r="B41" s="29"/>
      <c r="C41" s="29"/>
      <c r="D41" s="29"/>
      <c r="E41" s="69"/>
      <c r="F41" s="70" t="s">
        <v>48</v>
      </c>
      <c r="G41" s="74">
        <v>44571</v>
      </c>
      <c r="H41" s="71">
        <f>+PAGADO!P84</f>
        <v>12780.910000000003</v>
      </c>
      <c r="I41" s="72"/>
      <c r="J41" s="71">
        <f>+DEVENGADO!P72</f>
        <v>0</v>
      </c>
      <c r="K41" s="71">
        <f>+DEVENGADO!P73</f>
        <v>0</v>
      </c>
      <c r="L41" s="71"/>
      <c r="M41" s="71">
        <f>+PAGADO!P82</f>
        <v>0</v>
      </c>
      <c r="N41" s="71">
        <f>+PAGADO!P83</f>
        <v>0</v>
      </c>
      <c r="O41" s="71"/>
    </row>
    <row r="42" spans="1:15" ht="12.75" thickBot="1">
      <c r="A42" s="81"/>
      <c r="B42" s="82"/>
      <c r="C42" s="82"/>
      <c r="D42" s="82"/>
      <c r="E42" s="83"/>
      <c r="F42" s="70"/>
      <c r="G42" s="70"/>
      <c r="H42" s="71"/>
      <c r="I42" s="84"/>
      <c r="J42" s="71"/>
      <c r="K42" s="71"/>
      <c r="L42" s="71"/>
      <c r="M42" s="71"/>
      <c r="N42" s="71"/>
      <c r="O42" s="71"/>
    </row>
    <row r="43" spans="1:15" ht="13.5" thickBot="1">
      <c r="A43" s="113" t="s">
        <v>67</v>
      </c>
      <c r="B43" s="114"/>
      <c r="C43" s="114"/>
      <c r="D43" s="114"/>
      <c r="E43" s="115"/>
      <c r="F43" s="54"/>
      <c r="G43" s="54"/>
      <c r="H43" s="55">
        <f t="shared" ref="H43:O43" si="7">+H45+H48</f>
        <v>250000000</v>
      </c>
      <c r="I43" s="55">
        <f t="shared" si="7"/>
        <v>0</v>
      </c>
      <c r="J43" s="55">
        <f t="shared" si="7"/>
        <v>0</v>
      </c>
      <c r="K43" s="55">
        <f t="shared" si="7"/>
        <v>0</v>
      </c>
      <c r="L43" s="55">
        <f t="shared" si="7"/>
        <v>0</v>
      </c>
      <c r="M43" s="55">
        <f t="shared" si="7"/>
        <v>300000000</v>
      </c>
      <c r="N43" s="55">
        <f t="shared" si="7"/>
        <v>159516609.61999997</v>
      </c>
      <c r="O43" s="55">
        <f t="shared" si="7"/>
        <v>0</v>
      </c>
    </row>
    <row r="44" spans="1:15" ht="12">
      <c r="A44" s="68"/>
      <c r="B44" s="29"/>
      <c r="C44" s="29"/>
      <c r="D44" s="29"/>
      <c r="E44" s="69"/>
      <c r="F44" s="70"/>
      <c r="G44" s="70"/>
      <c r="H44" s="71"/>
      <c r="I44" s="71"/>
      <c r="J44" s="71"/>
      <c r="K44" s="71"/>
      <c r="L44" s="71"/>
      <c r="M44" s="71"/>
      <c r="N44" s="71"/>
      <c r="O44" s="71"/>
    </row>
    <row r="45" spans="1:15" s="67" customFormat="1" ht="12">
      <c r="A45" s="62" t="s">
        <v>68</v>
      </c>
      <c r="B45" s="63"/>
      <c r="C45" s="63"/>
      <c r="D45" s="63"/>
      <c r="E45" s="64"/>
      <c r="F45" s="65"/>
      <c r="G45" s="65"/>
      <c r="H45" s="66">
        <f>+H46</f>
        <v>250000000</v>
      </c>
      <c r="I45" s="66">
        <f t="shared" ref="I45:O45" si="8">+I46</f>
        <v>0</v>
      </c>
      <c r="J45" s="66">
        <f t="shared" si="8"/>
        <v>0</v>
      </c>
      <c r="K45" s="66">
        <f t="shared" si="8"/>
        <v>0</v>
      </c>
      <c r="L45" s="66">
        <f t="shared" si="8"/>
        <v>0</v>
      </c>
      <c r="M45" s="66">
        <f t="shared" si="8"/>
        <v>300000000</v>
      </c>
      <c r="N45" s="66">
        <f t="shared" si="8"/>
        <v>159516609.61999997</v>
      </c>
      <c r="O45" s="66">
        <f t="shared" si="8"/>
        <v>0</v>
      </c>
    </row>
    <row r="46" spans="1:15" ht="12">
      <c r="A46" s="73" t="s">
        <v>69</v>
      </c>
      <c r="B46" s="29"/>
      <c r="C46" s="29"/>
      <c r="D46" s="29"/>
      <c r="E46" s="69"/>
      <c r="F46" s="70" t="s">
        <v>48</v>
      </c>
      <c r="G46" s="74">
        <v>45271</v>
      </c>
      <c r="H46" s="71">
        <f>+PAGADO!P89</f>
        <v>250000000</v>
      </c>
      <c r="I46" s="71">
        <v>0</v>
      </c>
      <c r="J46" s="71">
        <f>+DEVENGADO!P77</f>
        <v>0</v>
      </c>
      <c r="K46" s="71">
        <f>+DEVENGADO!P78</f>
        <v>0</v>
      </c>
      <c r="L46" s="71">
        <v>0</v>
      </c>
      <c r="M46" s="71">
        <f>+PAGADO!P87</f>
        <v>300000000</v>
      </c>
      <c r="N46" s="71">
        <f>+PAGADO!P88</f>
        <v>159516609.61999997</v>
      </c>
      <c r="O46" s="71">
        <v>0</v>
      </c>
    </row>
    <row r="47" spans="1:15" ht="12">
      <c r="A47" s="68"/>
      <c r="B47" s="29"/>
      <c r="C47" s="29"/>
      <c r="D47" s="29"/>
      <c r="E47" s="69"/>
      <c r="F47" s="70"/>
      <c r="G47" s="70"/>
      <c r="H47" s="71"/>
      <c r="I47" s="71"/>
      <c r="J47" s="71"/>
      <c r="K47" s="71"/>
      <c r="L47" s="71"/>
      <c r="M47" s="71"/>
      <c r="N47" s="71"/>
      <c r="O47" s="71"/>
    </row>
    <row r="48" spans="1:15" s="67" customFormat="1" ht="12">
      <c r="A48" s="62" t="s">
        <v>70</v>
      </c>
      <c r="B48" s="63"/>
      <c r="C48" s="63"/>
      <c r="D48" s="63"/>
      <c r="E48" s="64"/>
      <c r="F48" s="65"/>
      <c r="G48" s="65"/>
      <c r="H48" s="66"/>
      <c r="I48" s="66"/>
      <c r="J48" s="66"/>
      <c r="K48" s="66"/>
      <c r="L48" s="66"/>
      <c r="M48" s="66"/>
      <c r="N48" s="66"/>
      <c r="O48" s="66"/>
    </row>
    <row r="49" spans="1:15" ht="12.75" thickBot="1">
      <c r="A49" s="68"/>
      <c r="B49" s="29"/>
      <c r="C49" s="29"/>
      <c r="D49" s="29"/>
      <c r="E49" s="69"/>
      <c r="F49" s="70"/>
      <c r="G49" s="70"/>
      <c r="H49" s="71"/>
      <c r="I49" s="71"/>
      <c r="J49" s="71"/>
      <c r="K49" s="71"/>
      <c r="L49" s="71"/>
      <c r="M49" s="71"/>
      <c r="N49" s="71"/>
      <c r="O49" s="71"/>
    </row>
    <row r="50" spans="1:15" ht="13.5" thickBot="1">
      <c r="A50" s="113" t="s">
        <v>71</v>
      </c>
      <c r="B50" s="114"/>
      <c r="C50" s="114"/>
      <c r="D50" s="114"/>
      <c r="E50" s="115"/>
      <c r="F50" s="54"/>
      <c r="G50" s="54"/>
      <c r="H50" s="55">
        <f>+H53+H55+H57</f>
        <v>0</v>
      </c>
      <c r="I50" s="55">
        <f t="shared" ref="I50:O50" si="9">+I53+I55+I57</f>
        <v>0</v>
      </c>
      <c r="J50" s="55">
        <f>+J53+J55+J57</f>
        <v>0</v>
      </c>
      <c r="K50" s="55">
        <f>+K53+K55+K57</f>
        <v>0</v>
      </c>
      <c r="L50" s="55">
        <f>+L53+L55+L57</f>
        <v>0</v>
      </c>
      <c r="M50" s="55">
        <f t="shared" si="9"/>
        <v>0</v>
      </c>
      <c r="N50" s="55">
        <f t="shared" si="9"/>
        <v>0</v>
      </c>
      <c r="O50" s="55">
        <f t="shared" si="9"/>
        <v>0</v>
      </c>
    </row>
    <row r="51" spans="1:15" ht="12">
      <c r="A51" s="68"/>
      <c r="B51" s="29"/>
      <c r="C51" s="29"/>
      <c r="D51" s="29"/>
      <c r="E51" s="69"/>
      <c r="F51" s="70"/>
      <c r="G51" s="70"/>
      <c r="H51" s="71"/>
      <c r="I51" s="71"/>
      <c r="J51" s="71"/>
      <c r="K51" s="71"/>
      <c r="L51" s="71"/>
      <c r="M51" s="71"/>
      <c r="N51" s="71"/>
      <c r="O51" s="71"/>
    </row>
    <row r="52" spans="1:15" ht="12">
      <c r="A52" s="68"/>
      <c r="B52" s="29"/>
      <c r="C52" s="29"/>
      <c r="D52" s="29"/>
      <c r="E52" s="69"/>
      <c r="F52" s="70"/>
      <c r="G52" s="70"/>
      <c r="H52" s="71"/>
      <c r="I52" s="71"/>
      <c r="J52" s="71"/>
      <c r="K52" s="72"/>
      <c r="L52" s="72"/>
      <c r="M52" s="71"/>
      <c r="N52" s="72"/>
      <c r="O52" s="72"/>
    </row>
    <row r="53" spans="1:15" s="67" customFormat="1" ht="12">
      <c r="A53" s="77" t="s">
        <v>72</v>
      </c>
      <c r="B53" s="63"/>
      <c r="C53" s="63"/>
      <c r="D53" s="63"/>
      <c r="E53" s="64"/>
      <c r="F53" s="65"/>
      <c r="G53" s="65"/>
      <c r="H53" s="66"/>
      <c r="I53" s="66"/>
      <c r="J53" s="66"/>
      <c r="K53" s="78"/>
      <c r="L53" s="78"/>
      <c r="M53" s="66"/>
      <c r="N53" s="78"/>
      <c r="O53" s="78"/>
    </row>
    <row r="54" spans="1:15" ht="12">
      <c r="A54" s="68"/>
      <c r="B54" s="29"/>
      <c r="C54" s="29"/>
      <c r="D54" s="29"/>
      <c r="E54" s="69"/>
      <c r="F54" s="70"/>
      <c r="G54" s="70"/>
      <c r="H54" s="71"/>
      <c r="I54" s="71"/>
      <c r="J54" s="71"/>
      <c r="K54" s="72"/>
      <c r="L54" s="72"/>
      <c r="M54" s="71"/>
      <c r="N54" s="72"/>
      <c r="O54" s="72"/>
    </row>
    <row r="55" spans="1:15" s="67" customFormat="1" ht="12">
      <c r="A55" s="77" t="s">
        <v>73</v>
      </c>
      <c r="B55" s="63"/>
      <c r="C55" s="63"/>
      <c r="D55" s="63"/>
      <c r="E55" s="64"/>
      <c r="F55" s="65"/>
      <c r="G55" s="65"/>
      <c r="H55" s="66"/>
      <c r="I55" s="66"/>
      <c r="J55" s="66"/>
      <c r="K55" s="78"/>
      <c r="L55" s="78"/>
      <c r="M55" s="66"/>
      <c r="N55" s="78"/>
      <c r="O55" s="78"/>
    </row>
    <row r="56" spans="1:15" ht="12">
      <c r="A56" s="68"/>
      <c r="B56" s="29"/>
      <c r="C56" s="29"/>
      <c r="D56" s="29"/>
      <c r="E56" s="69"/>
      <c r="F56" s="70"/>
      <c r="G56" s="70"/>
      <c r="H56" s="71"/>
      <c r="I56" s="71"/>
      <c r="J56" s="71"/>
      <c r="K56" s="72"/>
      <c r="L56" s="72"/>
      <c r="M56" s="71"/>
      <c r="N56" s="72"/>
      <c r="O56" s="72"/>
    </row>
    <row r="57" spans="1:15" s="67" customFormat="1" ht="12">
      <c r="A57" s="77" t="s">
        <v>58</v>
      </c>
      <c r="B57" s="63"/>
      <c r="C57" s="63"/>
      <c r="D57" s="63"/>
      <c r="E57" s="64"/>
      <c r="F57" s="65"/>
      <c r="G57" s="65"/>
      <c r="H57" s="66"/>
      <c r="I57" s="66"/>
      <c r="J57" s="66"/>
      <c r="K57" s="66"/>
      <c r="L57" s="66"/>
      <c r="M57" s="66"/>
      <c r="N57" s="66"/>
      <c r="O57" s="66"/>
    </row>
    <row r="58" spans="1:15" ht="12">
      <c r="A58" s="68"/>
      <c r="B58" s="29"/>
      <c r="C58" s="29"/>
      <c r="D58" s="29"/>
      <c r="E58" s="69"/>
      <c r="F58" s="70"/>
      <c r="G58" s="70"/>
      <c r="H58" s="71"/>
      <c r="I58" s="71"/>
      <c r="J58" s="71"/>
      <c r="K58" s="71"/>
      <c r="L58" s="71"/>
      <c r="M58" s="71"/>
      <c r="N58" s="71"/>
      <c r="O58" s="71"/>
    </row>
    <row r="59" spans="1:15" ht="12.75" thickBot="1">
      <c r="A59" s="68"/>
      <c r="B59" s="29"/>
      <c r="C59" s="29"/>
      <c r="D59" s="29"/>
      <c r="E59" s="69"/>
      <c r="F59" s="70"/>
      <c r="G59" s="70"/>
      <c r="H59" s="71"/>
      <c r="I59" s="71"/>
      <c r="J59" s="71"/>
      <c r="K59" s="71"/>
      <c r="L59" s="71"/>
      <c r="M59" s="71"/>
      <c r="N59" s="71"/>
      <c r="O59" s="71"/>
    </row>
    <row r="60" spans="1:15" ht="12.75" thickBot="1">
      <c r="A60" s="47" t="s">
        <v>74</v>
      </c>
      <c r="B60" s="48"/>
      <c r="C60" s="48"/>
      <c r="D60" s="48"/>
      <c r="E60" s="49"/>
      <c r="F60" s="54"/>
      <c r="G60" s="54"/>
      <c r="H60" s="55"/>
      <c r="I60" s="55"/>
      <c r="J60" s="55"/>
      <c r="K60" s="55"/>
      <c r="L60" s="55"/>
      <c r="M60" s="55"/>
      <c r="N60" s="55"/>
      <c r="O60" s="55"/>
    </row>
    <row r="61" spans="1:15" ht="12">
      <c r="A61" s="68"/>
      <c r="B61" s="29"/>
      <c r="C61" s="29"/>
      <c r="D61" s="29"/>
      <c r="E61" s="69"/>
      <c r="F61" s="70"/>
      <c r="G61" s="70"/>
      <c r="H61" s="71"/>
      <c r="I61" s="71"/>
      <c r="J61" s="71"/>
      <c r="K61" s="71"/>
      <c r="L61" s="71"/>
      <c r="M61" s="71"/>
      <c r="N61" s="71"/>
      <c r="O61" s="71"/>
    </row>
    <row r="62" spans="1:15" ht="12">
      <c r="A62" s="85" t="s">
        <v>75</v>
      </c>
      <c r="B62" s="29"/>
      <c r="C62" s="29"/>
      <c r="D62" s="29"/>
      <c r="E62" s="69"/>
      <c r="F62" s="70"/>
      <c r="G62" s="70"/>
      <c r="H62" s="71"/>
      <c r="I62" s="71"/>
      <c r="J62" s="71"/>
      <c r="K62" s="71"/>
      <c r="L62" s="71"/>
      <c r="M62" s="71"/>
      <c r="N62" s="71"/>
      <c r="O62" s="71"/>
    </row>
    <row r="63" spans="1:15" ht="12.75" thickBot="1">
      <c r="A63" s="68"/>
      <c r="B63" s="29"/>
      <c r="C63" s="29"/>
      <c r="D63" s="29"/>
      <c r="E63" s="69"/>
      <c r="F63" s="70"/>
      <c r="G63" s="70"/>
      <c r="H63" s="71"/>
      <c r="I63" s="71"/>
      <c r="J63" s="71"/>
      <c r="K63" s="71"/>
      <c r="L63" s="71"/>
      <c r="M63" s="71"/>
      <c r="N63" s="71"/>
      <c r="O63" s="71"/>
    </row>
    <row r="64" spans="1:15" ht="13.5" thickBot="1">
      <c r="A64" s="113" t="s">
        <v>76</v>
      </c>
      <c r="B64" s="114"/>
      <c r="C64" s="114"/>
      <c r="D64" s="114"/>
      <c r="E64" s="115"/>
      <c r="F64" s="54"/>
      <c r="G64" s="54"/>
      <c r="H64" s="55"/>
      <c r="I64" s="55"/>
      <c r="J64" s="55"/>
      <c r="K64" s="55"/>
      <c r="L64" s="55"/>
      <c r="M64" s="55"/>
      <c r="N64" s="55"/>
      <c r="O64" s="55"/>
    </row>
    <row r="65" spans="1:15" ht="12">
      <c r="A65" s="68"/>
      <c r="B65" s="29"/>
      <c r="C65" s="29"/>
      <c r="D65" s="29"/>
      <c r="E65" s="69"/>
      <c r="F65" s="70"/>
      <c r="G65" s="70"/>
      <c r="H65" s="61"/>
      <c r="I65" s="61"/>
      <c r="J65" s="61"/>
      <c r="K65" s="61"/>
      <c r="L65" s="61"/>
      <c r="M65" s="61"/>
      <c r="N65" s="61"/>
      <c r="O65" s="61"/>
    </row>
    <row r="66" spans="1:15" ht="12">
      <c r="A66" s="68" t="s">
        <v>77</v>
      </c>
      <c r="B66" s="29"/>
      <c r="C66" s="29"/>
      <c r="D66" s="29"/>
      <c r="E66" s="69"/>
      <c r="F66" s="70"/>
      <c r="G66" s="70"/>
      <c r="H66" s="72"/>
      <c r="I66" s="72"/>
      <c r="J66" s="72"/>
      <c r="K66" s="72"/>
      <c r="L66" s="72"/>
      <c r="M66" s="72"/>
      <c r="N66" s="72"/>
      <c r="O66" s="72"/>
    </row>
    <row r="67" spans="1:15" ht="12">
      <c r="A67" s="68" t="s">
        <v>78</v>
      </c>
      <c r="B67" s="29"/>
      <c r="C67" s="29"/>
      <c r="D67" s="29"/>
      <c r="E67" s="69"/>
      <c r="F67" s="70"/>
      <c r="G67" s="70"/>
      <c r="H67" s="72"/>
      <c r="I67" s="72"/>
      <c r="J67" s="72"/>
      <c r="K67" s="72"/>
      <c r="L67" s="72"/>
      <c r="M67" s="72"/>
      <c r="N67" s="72"/>
      <c r="O67" s="72"/>
    </row>
    <row r="68" spans="1:15" ht="12">
      <c r="A68" s="68"/>
      <c r="B68" s="29"/>
      <c r="C68" s="29"/>
      <c r="D68" s="29"/>
      <c r="E68" s="69"/>
      <c r="F68" s="70"/>
      <c r="G68" s="70"/>
      <c r="H68" s="72"/>
      <c r="I68" s="72"/>
      <c r="J68" s="72"/>
      <c r="K68" s="72"/>
      <c r="L68" s="72"/>
      <c r="M68" s="72"/>
      <c r="N68" s="72"/>
      <c r="O68" s="72"/>
    </row>
    <row r="69" spans="1:15" ht="12">
      <c r="A69" s="68" t="s">
        <v>79</v>
      </c>
      <c r="B69" s="29"/>
      <c r="C69" s="29"/>
      <c r="D69" s="29"/>
      <c r="E69" s="69"/>
      <c r="F69" s="70"/>
      <c r="G69" s="70"/>
      <c r="H69" s="72"/>
      <c r="I69" s="72"/>
      <c r="J69" s="72"/>
      <c r="K69" s="72"/>
      <c r="L69" s="72"/>
      <c r="M69" s="72"/>
      <c r="N69" s="72"/>
      <c r="O69" s="72"/>
    </row>
    <row r="70" spans="1:15" ht="12">
      <c r="A70" s="68"/>
      <c r="B70" s="29"/>
      <c r="C70" s="29"/>
      <c r="D70" s="29"/>
      <c r="E70" s="69"/>
      <c r="F70" s="70"/>
      <c r="G70" s="70"/>
      <c r="H70" s="72"/>
      <c r="I70" s="72"/>
      <c r="J70" s="72"/>
      <c r="K70" s="72"/>
      <c r="L70" s="72"/>
      <c r="M70" s="72"/>
      <c r="N70" s="72"/>
      <c r="O70" s="72"/>
    </row>
    <row r="71" spans="1:15" ht="12">
      <c r="A71" s="68"/>
      <c r="B71" s="29"/>
      <c r="C71" s="29"/>
      <c r="D71" s="29"/>
      <c r="E71" s="69"/>
      <c r="F71" s="70"/>
      <c r="G71" s="70"/>
      <c r="H71" s="72"/>
      <c r="I71" s="72"/>
      <c r="J71" s="72"/>
      <c r="K71" s="72"/>
      <c r="L71" s="72"/>
      <c r="M71" s="72"/>
      <c r="N71" s="72"/>
      <c r="O71" s="72"/>
    </row>
    <row r="72" spans="1:15" ht="12">
      <c r="A72" s="68" t="s">
        <v>80</v>
      </c>
      <c r="B72" s="29"/>
      <c r="C72" s="29"/>
      <c r="D72" s="29"/>
      <c r="E72" s="69"/>
      <c r="F72" s="70"/>
      <c r="G72" s="70"/>
      <c r="H72" s="72"/>
      <c r="I72" s="72"/>
      <c r="J72" s="72"/>
      <c r="K72" s="72"/>
      <c r="L72" s="72"/>
      <c r="M72" s="72"/>
      <c r="N72" s="72"/>
      <c r="O72" s="72"/>
    </row>
    <row r="73" spans="1:15" ht="12.75" thickBot="1">
      <c r="A73" s="68"/>
      <c r="B73" s="29"/>
      <c r="C73" s="29"/>
      <c r="D73" s="29"/>
      <c r="E73" s="69"/>
      <c r="F73" s="70"/>
      <c r="G73" s="70"/>
      <c r="H73" s="84"/>
      <c r="I73" s="84"/>
      <c r="J73" s="84"/>
      <c r="K73" s="84"/>
      <c r="L73" s="84"/>
      <c r="M73" s="84"/>
      <c r="N73" s="84"/>
      <c r="O73" s="84"/>
    </row>
    <row r="74" spans="1:15" ht="15" thickBot="1">
      <c r="A74" s="51" t="s">
        <v>81</v>
      </c>
      <c r="B74" s="52"/>
      <c r="C74" s="52"/>
      <c r="D74" s="52"/>
      <c r="E74" s="53"/>
      <c r="F74" s="54"/>
      <c r="G74" s="54"/>
      <c r="H74" s="86"/>
      <c r="I74" s="86"/>
      <c r="J74" s="86"/>
      <c r="K74" s="86"/>
      <c r="L74" s="86"/>
      <c r="M74" s="86"/>
      <c r="N74" s="86"/>
      <c r="O74" s="86"/>
    </row>
    <row r="75" spans="1:15" ht="12">
      <c r="A75" s="56" t="s">
        <v>82</v>
      </c>
      <c r="B75" s="57" t="s">
        <v>83</v>
      </c>
      <c r="C75" s="57"/>
      <c r="D75" s="57"/>
      <c r="E75" s="58"/>
      <c r="F75" s="59"/>
      <c r="G75" s="59"/>
      <c r="H75" s="61"/>
      <c r="I75" s="61"/>
      <c r="J75" s="61"/>
      <c r="K75" s="61"/>
      <c r="L75" s="61"/>
      <c r="M75" s="61"/>
      <c r="N75" s="61"/>
      <c r="O75" s="61"/>
    </row>
    <row r="76" spans="1:15" ht="12.75">
      <c r="A76" s="68" t="s">
        <v>82</v>
      </c>
      <c r="B76" s="87" t="s">
        <v>84</v>
      </c>
      <c r="C76" s="87"/>
      <c r="D76" s="87"/>
      <c r="E76" s="88"/>
      <c r="F76" s="65"/>
      <c r="G76" s="65"/>
      <c r="H76" s="78"/>
      <c r="I76" s="78"/>
      <c r="J76" s="78"/>
      <c r="K76" s="78"/>
      <c r="L76" s="78"/>
      <c r="M76" s="78"/>
      <c r="N76" s="78"/>
      <c r="O76" s="78"/>
    </row>
    <row r="77" spans="1:15" ht="12.75" thickBot="1">
      <c r="A77" s="68"/>
      <c r="B77" s="29"/>
      <c r="C77" s="29"/>
      <c r="D77" s="29"/>
      <c r="E77" s="69"/>
      <c r="F77" s="70"/>
      <c r="G77" s="70"/>
      <c r="H77" s="84"/>
      <c r="I77" s="84"/>
      <c r="J77" s="84"/>
      <c r="K77" s="84"/>
      <c r="L77" s="84"/>
      <c r="M77" s="84"/>
      <c r="N77" s="84"/>
      <c r="O77" s="84"/>
    </row>
    <row r="78" spans="1:15" ht="15" thickBot="1">
      <c r="A78" s="113" t="s">
        <v>85</v>
      </c>
      <c r="B78" s="114"/>
      <c r="C78" s="114"/>
      <c r="D78" s="114"/>
      <c r="E78" s="115"/>
      <c r="F78" s="54"/>
      <c r="G78" s="54"/>
      <c r="H78" s="86"/>
      <c r="I78" s="86"/>
      <c r="J78" s="86"/>
      <c r="K78" s="86"/>
      <c r="L78" s="86"/>
      <c r="M78" s="86"/>
      <c r="N78" s="86"/>
      <c r="O78" s="86"/>
    </row>
    <row r="79" spans="1:15" ht="13.5" thickBot="1">
      <c r="A79" s="51"/>
      <c r="B79" s="52"/>
      <c r="C79" s="52"/>
      <c r="D79" s="52"/>
      <c r="E79" s="53"/>
      <c r="F79" s="54"/>
      <c r="G79" s="54"/>
      <c r="H79" s="86"/>
      <c r="I79" s="86"/>
      <c r="J79" s="86"/>
      <c r="K79" s="86"/>
      <c r="L79" s="86"/>
      <c r="M79" s="86"/>
      <c r="N79" s="86"/>
      <c r="O79" s="86"/>
    </row>
    <row r="80" spans="1:15" s="67" customFormat="1" ht="13.5" thickBot="1">
      <c r="A80" s="116" t="s">
        <v>86</v>
      </c>
      <c r="B80" s="117"/>
      <c r="C80" s="117"/>
      <c r="D80" s="117"/>
      <c r="E80" s="118"/>
      <c r="F80" s="89"/>
      <c r="G80" s="89"/>
      <c r="H80" s="90">
        <f t="shared" ref="H80:O80" si="10">+H82+H83+H84</f>
        <v>0</v>
      </c>
      <c r="I80" s="90">
        <f t="shared" si="10"/>
        <v>0</v>
      </c>
      <c r="J80" s="90">
        <f t="shared" si="10"/>
        <v>0</v>
      </c>
      <c r="K80" s="90">
        <f t="shared" si="10"/>
        <v>0</v>
      </c>
      <c r="L80" s="90">
        <f t="shared" si="10"/>
        <v>0</v>
      </c>
      <c r="M80" s="90">
        <f t="shared" si="10"/>
        <v>0</v>
      </c>
      <c r="N80" s="90">
        <f t="shared" si="10"/>
        <v>0</v>
      </c>
      <c r="O80" s="90">
        <f t="shared" si="10"/>
        <v>0</v>
      </c>
    </row>
    <row r="81" spans="1:16" ht="12.75">
      <c r="A81" s="91"/>
      <c r="B81" s="92"/>
      <c r="C81" s="92"/>
      <c r="D81" s="92"/>
      <c r="E81" s="93"/>
      <c r="F81" s="59"/>
      <c r="G81" s="59"/>
      <c r="H81" s="61"/>
      <c r="I81" s="61"/>
      <c r="J81" s="61"/>
      <c r="K81" s="61"/>
      <c r="L81" s="61"/>
      <c r="M81" s="61"/>
      <c r="N81" s="61"/>
      <c r="O81" s="61"/>
    </row>
    <row r="82" spans="1:16" s="67" customFormat="1" ht="12.75">
      <c r="A82" s="62" t="s">
        <v>87</v>
      </c>
      <c r="B82" s="36"/>
      <c r="C82" s="36"/>
      <c r="D82" s="36"/>
      <c r="E82" s="94"/>
      <c r="F82" s="65" t="s">
        <v>54</v>
      </c>
      <c r="G82" s="65"/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</row>
    <row r="83" spans="1:16" s="67" customFormat="1" ht="12.75">
      <c r="A83" s="62" t="s">
        <v>88</v>
      </c>
      <c r="B83" s="36"/>
      <c r="C83" s="36"/>
      <c r="D83" s="36"/>
      <c r="E83" s="94"/>
      <c r="F83" s="65" t="s">
        <v>54</v>
      </c>
      <c r="G83" s="65"/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</row>
    <row r="84" spans="1:16" s="67" customFormat="1" ht="12.75">
      <c r="A84" s="62" t="s">
        <v>89</v>
      </c>
      <c r="B84" s="36"/>
      <c r="C84" s="36"/>
      <c r="D84" s="36"/>
      <c r="E84" s="94"/>
      <c r="F84" s="65"/>
      <c r="G84" s="65"/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</row>
    <row r="85" spans="1:16" ht="13.5" thickBot="1">
      <c r="A85" s="95"/>
      <c r="B85" s="87"/>
      <c r="C85" s="87"/>
      <c r="D85" s="87"/>
      <c r="E85" s="88"/>
      <c r="F85" s="70"/>
      <c r="G85" s="70"/>
      <c r="H85" s="72"/>
      <c r="I85" s="72"/>
      <c r="J85" s="72"/>
      <c r="K85" s="72"/>
      <c r="L85" s="72"/>
      <c r="M85" s="72"/>
      <c r="N85" s="72"/>
      <c r="O85" s="72"/>
    </row>
    <row r="86" spans="1:16" ht="13.5" thickBot="1">
      <c r="A86" s="116" t="s">
        <v>90</v>
      </c>
      <c r="B86" s="117"/>
      <c r="C86" s="117"/>
      <c r="D86" s="117"/>
      <c r="E86" s="118"/>
      <c r="F86" s="89"/>
      <c r="G86" s="89"/>
      <c r="H86" s="90">
        <f t="shared" ref="H86:O86" si="11">+H15+H43+H50+H60+H64+H74+H78+H80</f>
        <v>10419394586.292747</v>
      </c>
      <c r="I86" s="90">
        <f t="shared" si="11"/>
        <v>1169067473.2</v>
      </c>
      <c r="J86" s="90">
        <f t="shared" si="11"/>
        <v>4341277733.7185221</v>
      </c>
      <c r="K86" s="90">
        <f t="shared" si="11"/>
        <v>964147087.32889569</v>
      </c>
      <c r="L86" s="90">
        <f t="shared" si="11"/>
        <v>0</v>
      </c>
      <c r="M86" s="90">
        <f t="shared" si="11"/>
        <v>4641277733.7185211</v>
      </c>
      <c r="N86" s="90">
        <f t="shared" si="11"/>
        <v>1147416821.2114482</v>
      </c>
      <c r="O86" s="90">
        <f t="shared" si="11"/>
        <v>0</v>
      </c>
      <c r="P86" s="96"/>
    </row>
    <row r="87" spans="1:16" ht="13.5" thickBot="1">
      <c r="A87" s="51"/>
      <c r="B87" s="52"/>
      <c r="C87" s="52"/>
      <c r="D87" s="52"/>
      <c r="E87" s="53"/>
      <c r="F87" s="89"/>
      <c r="G87" s="89"/>
      <c r="H87" s="90"/>
      <c r="I87" s="90"/>
      <c r="J87" s="90"/>
      <c r="K87" s="90"/>
      <c r="L87" s="90"/>
      <c r="M87" s="90"/>
      <c r="N87" s="90"/>
      <c r="O87" s="90"/>
    </row>
    <row r="88" spans="1:16" ht="15" thickBot="1">
      <c r="A88" s="51" t="s">
        <v>91</v>
      </c>
      <c r="B88" s="52"/>
      <c r="C88" s="52"/>
      <c r="D88" s="52"/>
      <c r="E88" s="53"/>
      <c r="F88" s="89"/>
      <c r="G88" s="89"/>
      <c r="H88" s="90"/>
      <c r="I88" s="90"/>
      <c r="J88" s="90"/>
      <c r="K88" s="90"/>
      <c r="L88" s="90"/>
      <c r="M88" s="90"/>
      <c r="N88" s="90"/>
      <c r="O88" s="90"/>
    </row>
    <row r="89" spans="1:16" ht="12">
      <c r="A89" s="56" t="s">
        <v>82</v>
      </c>
      <c r="B89" s="57" t="s">
        <v>83</v>
      </c>
      <c r="C89" s="57"/>
      <c r="D89" s="57"/>
      <c r="E89" s="58"/>
      <c r="F89" s="59"/>
      <c r="G89" s="59"/>
      <c r="H89" s="61"/>
      <c r="I89" s="61"/>
      <c r="J89" s="61"/>
      <c r="K89" s="61"/>
      <c r="L89" s="61"/>
      <c r="M89" s="61"/>
      <c r="N89" s="61"/>
      <c r="O89" s="61"/>
    </row>
    <row r="90" spans="1:16" ht="12.75">
      <c r="A90" s="68" t="s">
        <v>82</v>
      </c>
      <c r="B90" s="87" t="s">
        <v>84</v>
      </c>
      <c r="C90" s="87"/>
      <c r="D90" s="87"/>
      <c r="E90" s="88"/>
      <c r="F90" s="65"/>
      <c r="G90" s="65"/>
      <c r="H90" s="78"/>
      <c r="I90" s="78"/>
      <c r="J90" s="78"/>
      <c r="K90" s="78"/>
      <c r="L90" s="78"/>
      <c r="M90" s="78"/>
      <c r="N90" s="78"/>
      <c r="O90" s="78"/>
    </row>
    <row r="91" spans="1:16" ht="13.5" thickBot="1">
      <c r="A91" s="68"/>
      <c r="B91" s="97"/>
      <c r="C91" s="97"/>
      <c r="D91" s="97"/>
      <c r="E91" s="98"/>
      <c r="F91" s="99"/>
      <c r="G91" s="99"/>
      <c r="H91" s="100"/>
      <c r="I91" s="100"/>
      <c r="J91" s="100"/>
      <c r="K91" s="100"/>
      <c r="L91" s="100"/>
      <c r="M91" s="100"/>
      <c r="N91" s="100"/>
      <c r="O91" s="100"/>
    </row>
    <row r="92" spans="1:16" ht="13.5" thickBot="1">
      <c r="A92" s="113" t="s">
        <v>92</v>
      </c>
      <c r="B92" s="114"/>
      <c r="C92" s="114"/>
      <c r="D92" s="114"/>
      <c r="E92" s="115"/>
      <c r="F92" s="54"/>
      <c r="G92" s="54"/>
      <c r="H92" s="90"/>
      <c r="I92" s="90"/>
      <c r="J92" s="90">
        <f t="shared" ref="J92:O92" si="12">SUM(J93:J94)</f>
        <v>0</v>
      </c>
      <c r="K92" s="90">
        <f t="shared" si="12"/>
        <v>0</v>
      </c>
      <c r="L92" s="90">
        <f t="shared" si="12"/>
        <v>0</v>
      </c>
      <c r="M92" s="90">
        <f t="shared" si="12"/>
        <v>0</v>
      </c>
      <c r="N92" s="90">
        <f t="shared" si="12"/>
        <v>0</v>
      </c>
      <c r="O92" s="90">
        <f t="shared" si="12"/>
        <v>0</v>
      </c>
    </row>
    <row r="93" spans="1:16" ht="12">
      <c r="A93" s="68" t="s">
        <v>93</v>
      </c>
      <c r="B93" s="29"/>
      <c r="C93" s="29"/>
      <c r="D93" s="29"/>
      <c r="E93" s="101"/>
      <c r="F93" s="70"/>
      <c r="G93" s="70"/>
      <c r="H93" s="61"/>
      <c r="I93" s="72"/>
      <c r="J93" s="72"/>
      <c r="K93" s="72"/>
      <c r="L93" s="72"/>
      <c r="M93" s="72"/>
      <c r="N93" s="72"/>
      <c r="O93" s="72"/>
    </row>
    <row r="94" spans="1:16" ht="12">
      <c r="A94" s="68" t="s">
        <v>94</v>
      </c>
      <c r="B94" s="29"/>
      <c r="C94" s="29"/>
      <c r="D94" s="29"/>
      <c r="E94" s="69"/>
      <c r="F94" s="70"/>
      <c r="G94" s="70"/>
      <c r="H94" s="72"/>
      <c r="I94" s="72"/>
      <c r="J94" s="72"/>
      <c r="K94" s="72"/>
      <c r="L94" s="72"/>
      <c r="M94" s="72"/>
      <c r="N94" s="72"/>
      <c r="O94" s="72"/>
    </row>
    <row r="95" spans="1:16" ht="12">
      <c r="A95" s="68" t="s">
        <v>95</v>
      </c>
      <c r="B95" s="29"/>
      <c r="C95" s="29"/>
      <c r="D95" s="29"/>
      <c r="E95" s="69"/>
      <c r="F95" s="70"/>
      <c r="G95" s="70"/>
      <c r="H95" s="72"/>
      <c r="I95" s="72"/>
      <c r="J95" s="78"/>
      <c r="K95" s="72"/>
      <c r="L95" s="72"/>
      <c r="M95" s="78"/>
      <c r="N95" s="72"/>
      <c r="O95" s="72"/>
    </row>
    <row r="96" spans="1:16" ht="12">
      <c r="A96" s="68" t="s">
        <v>86</v>
      </c>
      <c r="B96" s="29"/>
      <c r="C96" s="29"/>
      <c r="D96" s="29"/>
      <c r="E96" s="69"/>
      <c r="F96" s="70"/>
      <c r="G96" s="70"/>
      <c r="H96" s="72"/>
      <c r="I96" s="72"/>
      <c r="J96" s="72"/>
      <c r="K96" s="72"/>
      <c r="L96" s="72"/>
      <c r="M96" s="72"/>
      <c r="N96" s="72"/>
      <c r="O96" s="72"/>
    </row>
    <row r="97" spans="1:15" ht="12.75" thickBot="1">
      <c r="A97" s="81"/>
      <c r="B97" s="82"/>
      <c r="C97" s="82"/>
      <c r="D97" s="82"/>
      <c r="E97" s="83"/>
      <c r="F97" s="102"/>
      <c r="G97" s="102"/>
      <c r="H97" s="100"/>
      <c r="I97" s="100"/>
      <c r="J97" s="100"/>
      <c r="K97" s="100"/>
      <c r="L97" s="100"/>
      <c r="M97" s="100"/>
      <c r="N97" s="100"/>
      <c r="O97" s="100"/>
    </row>
    <row r="98" spans="1:15" ht="12.75">
      <c r="A98" s="29"/>
      <c r="B98" s="29"/>
      <c r="C98" s="29"/>
      <c r="D98" s="29"/>
      <c r="E98" s="29"/>
      <c r="F98" s="103"/>
      <c r="G98" s="103"/>
      <c r="H98" s="104"/>
      <c r="I98" s="104"/>
      <c r="J98" s="105"/>
      <c r="K98" s="105"/>
      <c r="L98" s="105"/>
      <c r="M98" s="105"/>
      <c r="N98" s="105"/>
      <c r="O98" s="105"/>
    </row>
    <row r="99" spans="1:15" ht="12.75">
      <c r="A99" s="29" t="s">
        <v>96</v>
      </c>
      <c r="B99" s="29"/>
      <c r="C99" s="29"/>
      <c r="D99" s="29"/>
      <c r="E99" s="29"/>
      <c r="F99" s="103"/>
      <c r="G99" s="103"/>
      <c r="H99" s="105"/>
      <c r="I99" s="105"/>
      <c r="J99" s="105"/>
      <c r="K99" s="105"/>
      <c r="L99" s="105"/>
      <c r="M99" s="105"/>
      <c r="N99" s="105"/>
      <c r="O99" s="105"/>
    </row>
    <row r="100" spans="1:15" ht="12.75">
      <c r="A100" s="29" t="s">
        <v>97</v>
      </c>
      <c r="B100" s="29"/>
      <c r="C100" s="29"/>
      <c r="D100" s="29"/>
      <c r="E100" s="29"/>
      <c r="F100" s="103"/>
      <c r="G100" s="103"/>
      <c r="H100" s="105"/>
      <c r="I100" s="105"/>
      <c r="J100" s="105"/>
      <c r="K100" s="105"/>
      <c r="L100" s="105"/>
      <c r="M100" s="105"/>
      <c r="N100" s="105"/>
      <c r="O100" s="105"/>
    </row>
    <row r="101" spans="1:15" ht="12">
      <c r="A101" s="29" t="s">
        <v>98</v>
      </c>
      <c r="B101" s="29"/>
      <c r="C101" s="29"/>
      <c r="D101" s="29"/>
      <c r="E101" s="29"/>
      <c r="F101" s="29"/>
      <c r="G101" s="29"/>
      <c r="H101" s="106"/>
      <c r="I101" s="106"/>
      <c r="J101" s="106"/>
      <c r="K101" s="30"/>
      <c r="L101" s="30"/>
      <c r="M101" s="106"/>
      <c r="N101" s="30"/>
      <c r="O101" s="30"/>
    </row>
    <row r="102" spans="1:15" ht="12">
      <c r="A102" s="29" t="s">
        <v>99</v>
      </c>
      <c r="B102" s="29"/>
      <c r="C102" s="29"/>
      <c r="D102" s="29"/>
      <c r="E102" s="29"/>
      <c r="F102" s="29"/>
      <c r="G102" s="29"/>
      <c r="H102" s="107"/>
      <c r="I102" s="107"/>
      <c r="J102" s="107"/>
      <c r="K102" s="30"/>
      <c r="L102" s="30"/>
      <c r="M102" s="107"/>
      <c r="N102" s="30"/>
      <c r="O102" s="30"/>
    </row>
    <row r="103" spans="1:15" ht="12">
      <c r="A103" s="29"/>
      <c r="B103" s="29"/>
      <c r="C103" s="29"/>
      <c r="D103" s="29"/>
      <c r="E103" s="29"/>
      <c r="F103" s="29"/>
      <c r="G103" s="29"/>
      <c r="H103" s="106"/>
      <c r="I103" s="106"/>
      <c r="J103" s="30"/>
      <c r="K103" s="30"/>
      <c r="L103" s="30"/>
      <c r="M103" s="30"/>
      <c r="N103" s="30"/>
      <c r="O103" s="30"/>
    </row>
    <row r="104" spans="1:15" ht="12">
      <c r="A104" s="29"/>
      <c r="B104" s="29"/>
      <c r="C104" s="29"/>
      <c r="D104" s="29"/>
      <c r="E104" s="29"/>
      <c r="F104" s="29"/>
      <c r="G104" s="29"/>
      <c r="H104" s="106"/>
      <c r="I104" s="106"/>
      <c r="J104" s="106"/>
      <c r="K104" s="30"/>
      <c r="L104" s="30"/>
      <c r="M104" s="106"/>
      <c r="N104" s="30"/>
      <c r="O104" s="30"/>
    </row>
    <row r="105" spans="1:15">
      <c r="H105" s="108"/>
      <c r="I105" s="108"/>
      <c r="J105" s="108"/>
      <c r="M105" s="108"/>
    </row>
    <row r="106" spans="1:15">
      <c r="D106" s="109"/>
      <c r="H106" s="108"/>
      <c r="I106" s="108"/>
      <c r="J106" s="108"/>
      <c r="K106" s="108"/>
      <c r="L106" s="108"/>
      <c r="M106" s="108"/>
      <c r="N106" s="108"/>
      <c r="O106" s="108"/>
    </row>
    <row r="107" spans="1:15">
      <c r="H107" s="108"/>
      <c r="I107" s="108"/>
      <c r="J107" s="108"/>
      <c r="M107" s="108"/>
    </row>
    <row r="108" spans="1:15">
      <c r="E108" s="110"/>
      <c r="H108" s="108"/>
      <c r="I108" s="108"/>
      <c r="J108" s="108"/>
      <c r="K108" s="108"/>
      <c r="L108" s="108"/>
      <c r="M108" s="108"/>
      <c r="N108" s="108"/>
      <c r="O108" s="108"/>
    </row>
    <row r="109" spans="1:15">
      <c r="H109" s="108"/>
      <c r="I109" s="108"/>
    </row>
    <row r="110" spans="1:15">
      <c r="H110" s="108"/>
      <c r="I110" s="108"/>
    </row>
    <row r="111" spans="1:15">
      <c r="H111" s="108"/>
      <c r="I111" s="108"/>
    </row>
    <row r="112" spans="1:15">
      <c r="H112" s="108"/>
      <c r="I112" s="108"/>
    </row>
    <row r="113" spans="8:15">
      <c r="H113" s="108"/>
      <c r="I113" s="108"/>
    </row>
    <row r="114" spans="8:15">
      <c r="H114" s="108"/>
      <c r="I114" s="108"/>
    </row>
    <row r="115" spans="8:15">
      <c r="H115" s="108"/>
      <c r="I115" s="108"/>
      <c r="J115" s="33"/>
      <c r="K115" s="33"/>
      <c r="L115" s="33"/>
      <c r="M115" s="33"/>
      <c r="N115" s="33"/>
      <c r="O115" s="33"/>
    </row>
    <row r="116" spans="8:15">
      <c r="H116" s="108"/>
      <c r="I116" s="108"/>
      <c r="J116" s="33"/>
      <c r="K116" s="33"/>
      <c r="L116" s="33"/>
      <c r="M116" s="33"/>
      <c r="N116" s="33"/>
      <c r="O116" s="33"/>
    </row>
    <row r="117" spans="8:15">
      <c r="H117" s="108"/>
      <c r="I117" s="108"/>
      <c r="J117" s="33"/>
      <c r="K117" s="33"/>
      <c r="L117" s="33"/>
      <c r="M117" s="33"/>
      <c r="N117" s="33"/>
      <c r="O117" s="33"/>
    </row>
    <row r="118" spans="8:15">
      <c r="H118" s="108"/>
      <c r="I118" s="108"/>
      <c r="J118" s="33"/>
      <c r="K118" s="33"/>
      <c r="L118" s="33"/>
      <c r="M118" s="33"/>
      <c r="N118" s="33"/>
      <c r="O118" s="33"/>
    </row>
    <row r="119" spans="8:15">
      <c r="H119" s="108"/>
      <c r="I119" s="108"/>
      <c r="J119" s="33"/>
      <c r="K119" s="33"/>
      <c r="L119" s="33"/>
      <c r="M119" s="33"/>
      <c r="N119" s="33"/>
      <c r="O119" s="33"/>
    </row>
    <row r="120" spans="8:15">
      <c r="H120" s="108"/>
      <c r="I120" s="108"/>
      <c r="J120" s="33"/>
      <c r="K120" s="33"/>
      <c r="L120" s="33"/>
      <c r="M120" s="33"/>
      <c r="N120" s="33"/>
      <c r="O120" s="33"/>
    </row>
    <row r="121" spans="8:15">
      <c r="H121" s="108"/>
      <c r="I121" s="108"/>
      <c r="J121" s="33"/>
      <c r="K121" s="33"/>
      <c r="L121" s="33"/>
      <c r="M121" s="33"/>
      <c r="N121" s="33"/>
      <c r="O121" s="33"/>
    </row>
    <row r="122" spans="8:15">
      <c r="H122" s="108"/>
      <c r="I122" s="108"/>
      <c r="J122" s="33"/>
      <c r="K122" s="33"/>
      <c r="L122" s="33"/>
      <c r="M122" s="33"/>
      <c r="N122" s="33"/>
      <c r="O122" s="33"/>
    </row>
    <row r="123" spans="8:15">
      <c r="H123" s="108"/>
      <c r="I123" s="108"/>
      <c r="J123" s="33"/>
      <c r="K123" s="33"/>
      <c r="L123" s="33"/>
      <c r="M123" s="33"/>
      <c r="N123" s="33"/>
      <c r="O123" s="33"/>
    </row>
    <row r="124" spans="8:15">
      <c r="H124" s="108"/>
      <c r="I124" s="108"/>
      <c r="J124" s="33"/>
      <c r="K124" s="33"/>
      <c r="L124" s="33"/>
      <c r="M124" s="33"/>
      <c r="N124" s="33"/>
      <c r="O124" s="33"/>
    </row>
    <row r="125" spans="8:15">
      <c r="H125" s="108"/>
      <c r="I125" s="108"/>
      <c r="J125" s="33"/>
      <c r="K125" s="33"/>
      <c r="L125" s="33"/>
      <c r="M125" s="33"/>
      <c r="N125" s="33"/>
      <c r="O125" s="33"/>
    </row>
    <row r="126" spans="8:15">
      <c r="H126" s="108"/>
      <c r="I126" s="108"/>
      <c r="J126" s="33"/>
      <c r="K126" s="33"/>
      <c r="L126" s="33"/>
      <c r="M126" s="33"/>
      <c r="N126" s="33"/>
      <c r="O126" s="33"/>
    </row>
    <row r="127" spans="8:15">
      <c r="H127" s="108"/>
      <c r="I127" s="108"/>
      <c r="J127" s="33"/>
      <c r="K127" s="33"/>
      <c r="L127" s="33"/>
      <c r="M127" s="33"/>
      <c r="N127" s="33"/>
      <c r="O127" s="33"/>
    </row>
    <row r="128" spans="8:15">
      <c r="H128" s="108"/>
      <c r="I128" s="108"/>
      <c r="J128" s="33"/>
      <c r="K128" s="33"/>
      <c r="L128" s="33"/>
      <c r="M128" s="33"/>
      <c r="N128" s="33"/>
      <c r="O128" s="33"/>
    </row>
    <row r="129" spans="8:15">
      <c r="H129" s="108"/>
      <c r="I129" s="108"/>
      <c r="J129" s="33"/>
      <c r="K129" s="33"/>
      <c r="L129" s="33"/>
      <c r="M129" s="33"/>
      <c r="N129" s="33"/>
      <c r="O129" s="33"/>
    </row>
    <row r="130" spans="8:15">
      <c r="H130" s="108"/>
      <c r="I130" s="108"/>
      <c r="J130" s="33"/>
      <c r="K130" s="33"/>
      <c r="L130" s="33"/>
      <c r="M130" s="33"/>
      <c r="N130" s="33"/>
      <c r="O130" s="33"/>
    </row>
    <row r="131" spans="8:15">
      <c r="H131" s="108"/>
      <c r="I131" s="108"/>
      <c r="J131" s="33"/>
      <c r="K131" s="33"/>
      <c r="L131" s="33"/>
      <c r="M131" s="33"/>
      <c r="N131" s="33"/>
      <c r="O131" s="33"/>
    </row>
    <row r="132" spans="8:15">
      <c r="H132" s="108"/>
      <c r="I132" s="108"/>
      <c r="J132" s="33"/>
      <c r="K132" s="33"/>
      <c r="L132" s="33"/>
      <c r="M132" s="33"/>
      <c r="N132" s="33"/>
      <c r="O132" s="33"/>
    </row>
    <row r="133" spans="8:15">
      <c r="H133" s="108"/>
      <c r="I133" s="108"/>
      <c r="J133" s="33"/>
      <c r="K133" s="33"/>
      <c r="L133" s="33"/>
      <c r="M133" s="33"/>
      <c r="N133" s="33"/>
      <c r="O133" s="33"/>
    </row>
    <row r="134" spans="8:15">
      <c r="H134" s="108"/>
      <c r="I134" s="108"/>
      <c r="J134" s="33"/>
      <c r="K134" s="33"/>
      <c r="L134" s="33"/>
      <c r="M134" s="33"/>
      <c r="N134" s="33"/>
      <c r="O134" s="33"/>
    </row>
    <row r="135" spans="8:15">
      <c r="H135" s="108"/>
      <c r="I135" s="108"/>
      <c r="J135" s="33"/>
      <c r="K135" s="33"/>
      <c r="L135" s="33"/>
      <c r="M135" s="33"/>
      <c r="N135" s="33"/>
      <c r="O135" s="33"/>
    </row>
    <row r="136" spans="8:15">
      <c r="H136" s="108"/>
      <c r="I136" s="108"/>
      <c r="J136" s="33"/>
      <c r="K136" s="33"/>
      <c r="L136" s="33"/>
      <c r="M136" s="33"/>
      <c r="N136" s="33"/>
      <c r="O136" s="33"/>
    </row>
    <row r="137" spans="8:15">
      <c r="H137" s="108"/>
      <c r="I137" s="108"/>
      <c r="J137" s="33"/>
      <c r="K137" s="33"/>
      <c r="L137" s="33"/>
      <c r="M137" s="33"/>
      <c r="N137" s="33"/>
      <c r="O137" s="33"/>
    </row>
    <row r="138" spans="8:15">
      <c r="H138" s="108"/>
      <c r="I138" s="108"/>
      <c r="J138" s="33"/>
      <c r="K138" s="33"/>
      <c r="L138" s="33"/>
      <c r="M138" s="33"/>
      <c r="N138" s="33"/>
      <c r="O138" s="33"/>
    </row>
    <row r="139" spans="8:15">
      <c r="H139" s="108"/>
      <c r="I139" s="108"/>
      <c r="J139" s="33"/>
      <c r="K139" s="33"/>
      <c r="L139" s="33"/>
      <c r="M139" s="33"/>
      <c r="N139" s="33"/>
      <c r="O139" s="33"/>
    </row>
    <row r="140" spans="8:15">
      <c r="H140" s="108"/>
      <c r="I140" s="108"/>
      <c r="J140" s="33"/>
      <c r="K140" s="33"/>
      <c r="L140" s="33"/>
      <c r="M140" s="33"/>
      <c r="N140" s="33"/>
      <c r="O140" s="33"/>
    </row>
    <row r="141" spans="8:15">
      <c r="H141" s="108"/>
      <c r="I141" s="108"/>
      <c r="J141" s="33"/>
      <c r="K141" s="33"/>
      <c r="L141" s="33"/>
      <c r="M141" s="33"/>
      <c r="N141" s="33"/>
      <c r="O141" s="33"/>
    </row>
    <row r="142" spans="8:15">
      <c r="H142" s="108"/>
      <c r="I142" s="108"/>
      <c r="J142" s="33"/>
      <c r="K142" s="33"/>
      <c r="L142" s="33"/>
      <c r="M142" s="33"/>
      <c r="N142" s="33"/>
      <c r="O142" s="33"/>
    </row>
    <row r="143" spans="8:15">
      <c r="H143" s="108"/>
      <c r="I143" s="108"/>
      <c r="J143" s="33"/>
      <c r="K143" s="33"/>
      <c r="L143" s="33"/>
      <c r="M143" s="33"/>
      <c r="N143" s="33"/>
      <c r="O143" s="33"/>
    </row>
    <row r="144" spans="8:15">
      <c r="H144" s="108"/>
      <c r="I144" s="108"/>
      <c r="J144" s="33"/>
      <c r="K144" s="33"/>
      <c r="L144" s="33"/>
      <c r="M144" s="33"/>
      <c r="N144" s="33"/>
      <c r="O144" s="33"/>
    </row>
    <row r="145" spans="8:15">
      <c r="H145" s="108"/>
      <c r="I145" s="108"/>
      <c r="J145" s="33"/>
      <c r="K145" s="33"/>
      <c r="L145" s="33"/>
      <c r="M145" s="33"/>
      <c r="N145" s="33"/>
      <c r="O145" s="33"/>
    </row>
    <row r="146" spans="8:15">
      <c r="H146" s="108"/>
      <c r="I146" s="108"/>
      <c r="J146" s="33"/>
      <c r="K146" s="33"/>
      <c r="L146" s="33"/>
      <c r="M146" s="33"/>
      <c r="N146" s="33"/>
      <c r="O146" s="33"/>
    </row>
    <row r="147" spans="8:15">
      <c r="H147" s="108"/>
      <c r="I147" s="108"/>
      <c r="J147" s="33"/>
      <c r="K147" s="33"/>
      <c r="L147" s="33"/>
      <c r="M147" s="33"/>
      <c r="N147" s="33"/>
      <c r="O147" s="33"/>
    </row>
    <row r="148" spans="8:15">
      <c r="H148" s="108"/>
      <c r="I148" s="108"/>
      <c r="J148" s="33"/>
      <c r="K148" s="33"/>
      <c r="L148" s="33"/>
      <c r="M148" s="33"/>
      <c r="N148" s="33"/>
      <c r="O148" s="33"/>
    </row>
    <row r="149" spans="8:15">
      <c r="H149" s="108"/>
      <c r="I149" s="108"/>
      <c r="J149" s="33"/>
      <c r="K149" s="33"/>
      <c r="L149" s="33"/>
      <c r="M149" s="33"/>
      <c r="N149" s="33"/>
      <c r="O149" s="33"/>
    </row>
    <row r="150" spans="8:15">
      <c r="H150" s="108"/>
      <c r="I150" s="108"/>
      <c r="J150" s="33"/>
      <c r="K150" s="33"/>
      <c r="L150" s="33"/>
      <c r="M150" s="33"/>
      <c r="N150" s="33"/>
      <c r="O150" s="33"/>
    </row>
    <row r="151" spans="8:15">
      <c r="H151" s="108"/>
      <c r="I151" s="108"/>
      <c r="J151" s="33"/>
      <c r="K151" s="33"/>
      <c r="L151" s="33"/>
      <c r="M151" s="33"/>
      <c r="N151" s="33"/>
      <c r="O151" s="33"/>
    </row>
    <row r="152" spans="8:15">
      <c r="H152" s="108"/>
      <c r="I152" s="108"/>
      <c r="J152" s="33"/>
      <c r="K152" s="33"/>
      <c r="L152" s="33"/>
      <c r="M152" s="33"/>
      <c r="N152" s="33"/>
      <c r="O152" s="33"/>
    </row>
    <row r="153" spans="8:15">
      <c r="H153" s="108"/>
      <c r="I153" s="108"/>
      <c r="J153" s="33"/>
      <c r="K153" s="33"/>
      <c r="L153" s="33"/>
      <c r="M153" s="33"/>
      <c r="N153" s="33"/>
      <c r="O153" s="33"/>
    </row>
    <row r="154" spans="8:15">
      <c r="H154" s="108"/>
      <c r="I154" s="108"/>
      <c r="J154" s="33"/>
      <c r="K154" s="33"/>
      <c r="L154" s="33"/>
      <c r="M154" s="33"/>
      <c r="N154" s="33"/>
      <c r="O154" s="33"/>
    </row>
    <row r="155" spans="8:15">
      <c r="H155" s="108"/>
      <c r="I155" s="108"/>
      <c r="J155" s="33"/>
      <c r="K155" s="33"/>
      <c r="L155" s="33"/>
      <c r="M155" s="33"/>
      <c r="N155" s="33"/>
      <c r="O155" s="33"/>
    </row>
    <row r="156" spans="8:15">
      <c r="H156" s="108"/>
      <c r="I156" s="108"/>
      <c r="J156" s="33"/>
      <c r="K156" s="33"/>
      <c r="L156" s="33"/>
      <c r="M156" s="33"/>
      <c r="N156" s="33"/>
      <c r="O156" s="33"/>
    </row>
    <row r="157" spans="8:15">
      <c r="H157" s="108"/>
      <c r="I157" s="108"/>
      <c r="J157" s="33"/>
      <c r="K157" s="33"/>
      <c r="L157" s="33"/>
      <c r="M157" s="33"/>
      <c r="N157" s="33"/>
      <c r="O157" s="33"/>
    </row>
    <row r="158" spans="8:15">
      <c r="H158" s="108"/>
      <c r="I158" s="108"/>
      <c r="J158" s="33"/>
      <c r="K158" s="33"/>
      <c r="L158" s="33"/>
      <c r="M158" s="33"/>
      <c r="N158" s="33"/>
      <c r="O158" s="33"/>
    </row>
    <row r="159" spans="8:15">
      <c r="H159" s="108"/>
      <c r="I159" s="108"/>
      <c r="J159" s="33"/>
      <c r="K159" s="33"/>
      <c r="L159" s="33"/>
      <c r="M159" s="33"/>
      <c r="N159" s="33"/>
      <c r="O159" s="33"/>
    </row>
    <row r="160" spans="8:15">
      <c r="H160" s="108"/>
      <c r="I160" s="108"/>
      <c r="J160" s="33"/>
      <c r="K160" s="33"/>
      <c r="L160" s="33"/>
      <c r="M160" s="33"/>
      <c r="N160" s="33"/>
      <c r="O160" s="33"/>
    </row>
    <row r="161" spans="8:15">
      <c r="H161" s="108"/>
      <c r="I161" s="108"/>
      <c r="J161" s="33"/>
      <c r="K161" s="33"/>
      <c r="L161" s="33"/>
      <c r="M161" s="33"/>
      <c r="N161" s="33"/>
      <c r="O161" s="33"/>
    </row>
    <row r="162" spans="8:15">
      <c r="H162" s="108"/>
      <c r="I162" s="108"/>
      <c r="J162" s="33"/>
      <c r="K162" s="33"/>
      <c r="L162" s="33"/>
      <c r="M162" s="33"/>
      <c r="N162" s="33"/>
      <c r="O162" s="33"/>
    </row>
    <row r="163" spans="8:15">
      <c r="H163" s="108"/>
      <c r="I163" s="108"/>
      <c r="J163" s="33"/>
      <c r="K163" s="33"/>
      <c r="L163" s="33"/>
      <c r="M163" s="33"/>
      <c r="N163" s="33"/>
      <c r="O163" s="33"/>
    </row>
    <row r="164" spans="8:15">
      <c r="H164" s="108"/>
      <c r="I164" s="108"/>
      <c r="J164" s="33"/>
      <c r="K164" s="33"/>
      <c r="L164" s="33"/>
      <c r="M164" s="33"/>
      <c r="N164" s="33"/>
      <c r="O164" s="33"/>
    </row>
    <row r="165" spans="8:15">
      <c r="H165" s="108"/>
      <c r="I165" s="108"/>
      <c r="J165" s="33"/>
      <c r="K165" s="33"/>
      <c r="L165" s="33"/>
      <c r="M165" s="33"/>
      <c r="N165" s="33"/>
      <c r="O165" s="33"/>
    </row>
    <row r="166" spans="8:15">
      <c r="H166" s="108"/>
      <c r="I166" s="108"/>
      <c r="J166" s="33"/>
      <c r="K166" s="33"/>
      <c r="L166" s="33"/>
      <c r="M166" s="33"/>
      <c r="N166" s="33"/>
      <c r="O166" s="33"/>
    </row>
    <row r="167" spans="8:15">
      <c r="H167" s="108"/>
      <c r="I167" s="108"/>
      <c r="J167" s="33"/>
      <c r="K167" s="33"/>
      <c r="L167" s="33"/>
      <c r="M167" s="33"/>
      <c r="N167" s="33"/>
      <c r="O167" s="33"/>
    </row>
    <row r="168" spans="8:15">
      <c r="H168" s="108"/>
      <c r="I168" s="108"/>
      <c r="J168" s="33"/>
      <c r="K168" s="33"/>
      <c r="L168" s="33"/>
      <c r="M168" s="33"/>
      <c r="N168" s="33"/>
      <c r="O168" s="33"/>
    </row>
    <row r="169" spans="8:15">
      <c r="H169" s="108"/>
      <c r="I169" s="108"/>
      <c r="J169" s="33"/>
      <c r="K169" s="33"/>
      <c r="L169" s="33"/>
      <c r="M169" s="33"/>
      <c r="N169" s="33"/>
      <c r="O169" s="33"/>
    </row>
    <row r="170" spans="8:15">
      <c r="H170" s="108"/>
      <c r="I170" s="108"/>
      <c r="J170" s="33"/>
      <c r="K170" s="33"/>
      <c r="L170" s="33"/>
      <c r="M170" s="33"/>
      <c r="N170" s="33"/>
      <c r="O170" s="33"/>
    </row>
    <row r="171" spans="8:15">
      <c r="H171" s="108"/>
      <c r="I171" s="108"/>
      <c r="J171" s="33"/>
      <c r="K171" s="33"/>
      <c r="L171" s="33"/>
      <c r="M171" s="33"/>
      <c r="N171" s="33"/>
      <c r="O171" s="33"/>
    </row>
    <row r="172" spans="8:15">
      <c r="H172" s="108"/>
      <c r="I172" s="108"/>
      <c r="J172" s="33"/>
      <c r="K172" s="33"/>
      <c r="L172" s="33"/>
      <c r="M172" s="33"/>
      <c r="N172" s="33"/>
      <c r="O172" s="33"/>
    </row>
    <row r="173" spans="8:15">
      <c r="H173" s="108"/>
      <c r="I173" s="108"/>
      <c r="J173" s="33"/>
      <c r="K173" s="33"/>
      <c r="L173" s="33"/>
      <c r="M173" s="33"/>
      <c r="N173" s="33"/>
      <c r="O173" s="33"/>
    </row>
    <row r="174" spans="8:15">
      <c r="H174" s="108"/>
      <c r="I174" s="108"/>
      <c r="J174" s="33"/>
      <c r="K174" s="33"/>
      <c r="L174" s="33"/>
      <c r="M174" s="33"/>
      <c r="N174" s="33"/>
      <c r="O174" s="33"/>
    </row>
    <row r="175" spans="8:15">
      <c r="H175" s="108"/>
      <c r="I175" s="108"/>
      <c r="J175" s="33"/>
      <c r="K175" s="33"/>
      <c r="L175" s="33"/>
      <c r="M175" s="33"/>
      <c r="N175" s="33"/>
      <c r="O175" s="33"/>
    </row>
    <row r="176" spans="8:15">
      <c r="H176" s="108"/>
      <c r="I176" s="108"/>
      <c r="J176" s="33"/>
      <c r="K176" s="33"/>
      <c r="L176" s="33"/>
      <c r="M176" s="33"/>
      <c r="N176" s="33"/>
      <c r="O176" s="33"/>
    </row>
    <row r="177" spans="8:15">
      <c r="H177" s="108"/>
      <c r="I177" s="108"/>
      <c r="J177" s="33"/>
      <c r="K177" s="33"/>
      <c r="L177" s="33"/>
      <c r="M177" s="33"/>
      <c r="N177" s="33"/>
      <c r="O177" s="33"/>
    </row>
    <row r="178" spans="8:15">
      <c r="H178" s="108"/>
      <c r="I178" s="108"/>
      <c r="J178" s="33"/>
      <c r="K178" s="33"/>
      <c r="L178" s="33"/>
      <c r="M178" s="33"/>
      <c r="N178" s="33"/>
      <c r="O178" s="33"/>
    </row>
    <row r="179" spans="8:15">
      <c r="H179" s="108"/>
      <c r="I179" s="108"/>
      <c r="J179" s="33"/>
      <c r="K179" s="33"/>
      <c r="L179" s="33"/>
      <c r="M179" s="33"/>
      <c r="N179" s="33"/>
      <c r="O179" s="33"/>
    </row>
    <row r="180" spans="8:15">
      <c r="H180" s="108"/>
      <c r="I180" s="108"/>
      <c r="J180" s="33"/>
      <c r="K180" s="33"/>
      <c r="L180" s="33"/>
      <c r="M180" s="33"/>
      <c r="N180" s="33"/>
      <c r="O180" s="33"/>
    </row>
    <row r="181" spans="8:15">
      <c r="H181" s="108"/>
      <c r="I181" s="108"/>
      <c r="J181" s="33"/>
      <c r="K181" s="33"/>
      <c r="L181" s="33"/>
      <c r="M181" s="33"/>
      <c r="N181" s="33"/>
      <c r="O181" s="33"/>
    </row>
    <row r="182" spans="8:15">
      <c r="H182" s="108"/>
      <c r="I182" s="108"/>
      <c r="J182" s="33"/>
      <c r="K182" s="33"/>
      <c r="L182" s="33"/>
      <c r="M182" s="33"/>
      <c r="N182" s="33"/>
      <c r="O182" s="33"/>
    </row>
    <row r="183" spans="8:15">
      <c r="H183" s="108"/>
      <c r="I183" s="108"/>
      <c r="J183" s="33"/>
      <c r="K183" s="33"/>
      <c r="L183" s="33"/>
      <c r="M183" s="33"/>
      <c r="N183" s="33"/>
      <c r="O183" s="33"/>
    </row>
    <row r="184" spans="8:15">
      <c r="H184" s="108"/>
      <c r="I184" s="108"/>
      <c r="J184" s="33"/>
      <c r="K184" s="33"/>
      <c r="L184" s="33"/>
      <c r="M184" s="33"/>
      <c r="N184" s="33"/>
      <c r="O184" s="33"/>
    </row>
    <row r="185" spans="8:15">
      <c r="H185" s="108"/>
      <c r="I185" s="108"/>
      <c r="J185" s="33"/>
      <c r="K185" s="33"/>
      <c r="L185" s="33"/>
      <c r="M185" s="33"/>
      <c r="N185" s="33"/>
      <c r="O185" s="33"/>
    </row>
    <row r="186" spans="8:15">
      <c r="H186" s="108"/>
      <c r="I186" s="108"/>
      <c r="J186" s="33"/>
      <c r="K186" s="33"/>
      <c r="L186" s="33"/>
      <c r="M186" s="33"/>
      <c r="N186" s="33"/>
      <c r="O186" s="33"/>
    </row>
    <row r="187" spans="8:15">
      <c r="H187" s="108"/>
      <c r="I187" s="108"/>
      <c r="J187" s="33"/>
      <c r="K187" s="33"/>
      <c r="L187" s="33"/>
      <c r="M187" s="33"/>
      <c r="N187" s="33"/>
      <c r="O187" s="33"/>
    </row>
    <row r="188" spans="8:15">
      <c r="H188" s="108"/>
      <c r="I188" s="108"/>
      <c r="J188" s="33"/>
      <c r="K188" s="33"/>
      <c r="L188" s="33"/>
      <c r="M188" s="33"/>
      <c r="N188" s="33"/>
      <c r="O188" s="33"/>
    </row>
    <row r="189" spans="8:15">
      <c r="H189" s="108"/>
      <c r="I189" s="108"/>
      <c r="J189" s="33"/>
      <c r="K189" s="33"/>
      <c r="L189" s="33"/>
      <c r="M189" s="33"/>
      <c r="N189" s="33"/>
      <c r="O189" s="33"/>
    </row>
    <row r="190" spans="8:15">
      <c r="H190" s="108"/>
      <c r="I190" s="108"/>
      <c r="J190" s="33"/>
      <c r="K190" s="33"/>
      <c r="L190" s="33"/>
      <c r="M190" s="33"/>
      <c r="N190" s="33"/>
      <c r="O190" s="33"/>
    </row>
    <row r="191" spans="8:15">
      <c r="H191" s="108"/>
      <c r="I191" s="108"/>
      <c r="J191" s="33"/>
      <c r="K191" s="33"/>
      <c r="L191" s="33"/>
      <c r="M191" s="33"/>
      <c r="N191" s="33"/>
      <c r="O191" s="33"/>
    </row>
    <row r="192" spans="8:15">
      <c r="H192" s="108"/>
      <c r="I192" s="108"/>
      <c r="J192" s="33"/>
      <c r="K192" s="33"/>
      <c r="L192" s="33"/>
      <c r="M192" s="33"/>
      <c r="N192" s="33"/>
      <c r="O192" s="33"/>
    </row>
    <row r="193" spans="8:15">
      <c r="H193" s="108"/>
      <c r="I193" s="108"/>
      <c r="J193" s="33"/>
      <c r="K193" s="33"/>
      <c r="L193" s="33"/>
      <c r="M193" s="33"/>
      <c r="N193" s="33"/>
      <c r="O193" s="33"/>
    </row>
    <row r="194" spans="8:15">
      <c r="H194" s="108"/>
      <c r="I194" s="108"/>
      <c r="J194" s="33"/>
      <c r="K194" s="33"/>
      <c r="L194" s="33"/>
      <c r="M194" s="33"/>
      <c r="N194" s="33"/>
      <c r="O194" s="33"/>
    </row>
    <row r="195" spans="8:15">
      <c r="H195" s="108"/>
      <c r="I195" s="108"/>
      <c r="J195" s="33"/>
      <c r="K195" s="33"/>
      <c r="L195" s="33"/>
      <c r="M195" s="33"/>
      <c r="N195" s="33"/>
      <c r="O195" s="33"/>
    </row>
    <row r="196" spans="8:15">
      <c r="H196" s="108"/>
      <c r="I196" s="108"/>
      <c r="J196" s="33"/>
      <c r="K196" s="33"/>
      <c r="L196" s="33"/>
      <c r="M196" s="33"/>
      <c r="N196" s="33"/>
      <c r="O196" s="33"/>
    </row>
    <row r="197" spans="8:15">
      <c r="H197" s="108"/>
      <c r="I197" s="108"/>
      <c r="J197" s="33"/>
      <c r="K197" s="33"/>
      <c r="L197" s="33"/>
      <c r="M197" s="33"/>
      <c r="N197" s="33"/>
      <c r="O197" s="33"/>
    </row>
    <row r="198" spans="8:15">
      <c r="H198" s="108"/>
      <c r="I198" s="108"/>
      <c r="J198" s="33"/>
      <c r="K198" s="33"/>
      <c r="L198" s="33"/>
      <c r="M198" s="33"/>
      <c r="N198" s="33"/>
      <c r="O198" s="33"/>
    </row>
    <row r="199" spans="8:15">
      <c r="H199" s="108"/>
      <c r="I199" s="108"/>
      <c r="J199" s="33"/>
      <c r="K199" s="33"/>
      <c r="L199" s="33"/>
      <c r="M199" s="33"/>
      <c r="N199" s="33"/>
      <c r="O199" s="33"/>
    </row>
    <row r="200" spans="8:15">
      <c r="H200" s="108"/>
      <c r="I200" s="108"/>
      <c r="J200" s="33"/>
      <c r="K200" s="33"/>
      <c r="L200" s="33"/>
      <c r="M200" s="33"/>
      <c r="N200" s="33"/>
      <c r="O200" s="33"/>
    </row>
    <row r="201" spans="8:15">
      <c r="H201" s="108"/>
      <c r="I201" s="108"/>
      <c r="J201" s="33"/>
      <c r="K201" s="33"/>
      <c r="L201" s="33"/>
      <c r="M201" s="33"/>
      <c r="N201" s="33"/>
      <c r="O201" s="33"/>
    </row>
    <row r="202" spans="8:15">
      <c r="H202" s="108"/>
      <c r="I202" s="108"/>
      <c r="J202" s="33"/>
      <c r="K202" s="33"/>
      <c r="L202" s="33"/>
      <c r="M202" s="33"/>
      <c r="N202" s="33"/>
      <c r="O202" s="33"/>
    </row>
    <row r="203" spans="8:15">
      <c r="H203" s="108"/>
      <c r="I203" s="108"/>
      <c r="J203" s="33"/>
      <c r="K203" s="33"/>
      <c r="L203" s="33"/>
      <c r="M203" s="33"/>
      <c r="N203" s="33"/>
      <c r="O203" s="33"/>
    </row>
    <row r="204" spans="8:15">
      <c r="H204" s="108"/>
      <c r="I204" s="108"/>
      <c r="J204" s="33"/>
      <c r="K204" s="33"/>
      <c r="L204" s="33"/>
      <c r="M204" s="33"/>
      <c r="N204" s="33"/>
      <c r="O204" s="33"/>
    </row>
    <row r="205" spans="8:15">
      <c r="H205" s="108"/>
      <c r="I205" s="108"/>
      <c r="J205" s="33"/>
      <c r="K205" s="33"/>
      <c r="L205" s="33"/>
      <c r="M205" s="33"/>
      <c r="N205" s="33"/>
      <c r="O205" s="33"/>
    </row>
    <row r="206" spans="8:15">
      <c r="H206" s="108"/>
      <c r="I206" s="108"/>
      <c r="J206" s="33"/>
      <c r="K206" s="33"/>
      <c r="L206" s="33"/>
      <c r="M206" s="33"/>
      <c r="N206" s="33"/>
      <c r="O206" s="33"/>
    </row>
    <row r="207" spans="8:15">
      <c r="H207" s="108"/>
      <c r="I207" s="108"/>
      <c r="J207" s="33"/>
      <c r="K207" s="33"/>
      <c r="L207" s="33"/>
      <c r="M207" s="33"/>
      <c r="N207" s="33"/>
      <c r="O207" s="33"/>
    </row>
    <row r="208" spans="8:15">
      <c r="H208" s="108"/>
      <c r="I208" s="108"/>
      <c r="J208" s="33"/>
      <c r="K208" s="33"/>
      <c r="L208" s="33"/>
      <c r="M208" s="33"/>
      <c r="N208" s="33"/>
      <c r="O208" s="33"/>
    </row>
    <row r="209" spans="8:15">
      <c r="H209" s="108"/>
      <c r="I209" s="108"/>
      <c r="J209" s="33"/>
      <c r="K209" s="33"/>
      <c r="L209" s="33"/>
      <c r="M209" s="33"/>
      <c r="N209" s="33"/>
      <c r="O209" s="33"/>
    </row>
    <row r="210" spans="8:15">
      <c r="H210" s="108"/>
      <c r="I210" s="108"/>
      <c r="J210" s="33"/>
      <c r="K210" s="33"/>
      <c r="L210" s="33"/>
      <c r="M210" s="33"/>
      <c r="N210" s="33"/>
      <c r="O210" s="33"/>
    </row>
    <row r="211" spans="8:15">
      <c r="H211" s="108"/>
      <c r="I211" s="108"/>
      <c r="J211" s="33"/>
      <c r="K211" s="33"/>
      <c r="L211" s="33"/>
      <c r="M211" s="33"/>
      <c r="N211" s="33"/>
      <c r="O211" s="33"/>
    </row>
    <row r="212" spans="8:15">
      <c r="H212" s="108"/>
      <c r="I212" s="108"/>
      <c r="J212" s="33"/>
      <c r="K212" s="33"/>
      <c r="L212" s="33"/>
      <c r="M212" s="33"/>
      <c r="N212" s="33"/>
      <c r="O212" s="33"/>
    </row>
    <row r="213" spans="8:15">
      <c r="H213" s="108"/>
      <c r="I213" s="108"/>
      <c r="J213" s="33"/>
      <c r="K213" s="33"/>
      <c r="L213" s="33"/>
      <c r="M213" s="33"/>
      <c r="N213" s="33"/>
      <c r="O213" s="33"/>
    </row>
    <row r="214" spans="8:15">
      <c r="H214" s="108"/>
      <c r="I214" s="108"/>
      <c r="J214" s="33"/>
      <c r="K214" s="33"/>
      <c r="L214" s="33"/>
      <c r="M214" s="33"/>
      <c r="N214" s="33"/>
      <c r="O214" s="33"/>
    </row>
    <row r="215" spans="8:15">
      <c r="H215" s="108"/>
      <c r="I215" s="108"/>
      <c r="J215" s="33"/>
      <c r="K215" s="33"/>
      <c r="L215" s="33"/>
      <c r="M215" s="33"/>
      <c r="N215" s="33"/>
      <c r="O215" s="33"/>
    </row>
    <row r="216" spans="8:15">
      <c r="H216" s="108"/>
      <c r="I216" s="108"/>
      <c r="J216" s="33"/>
      <c r="K216" s="33"/>
      <c r="L216" s="33"/>
      <c r="M216" s="33"/>
      <c r="N216" s="33"/>
      <c r="O216" s="33"/>
    </row>
    <row r="217" spans="8:15">
      <c r="H217" s="108"/>
      <c r="I217" s="108"/>
      <c r="J217" s="33"/>
      <c r="K217" s="33"/>
      <c r="L217" s="33"/>
      <c r="M217" s="33"/>
      <c r="N217" s="33"/>
      <c r="O217" s="33"/>
    </row>
    <row r="218" spans="8:15">
      <c r="H218" s="108"/>
      <c r="I218" s="108"/>
      <c r="J218" s="33"/>
      <c r="K218" s="33"/>
      <c r="L218" s="33"/>
      <c r="M218" s="33"/>
      <c r="N218" s="33"/>
      <c r="O218" s="33"/>
    </row>
    <row r="219" spans="8:15">
      <c r="H219" s="108"/>
      <c r="I219" s="108"/>
      <c r="J219" s="33"/>
      <c r="K219" s="33"/>
      <c r="L219" s="33"/>
      <c r="M219" s="33"/>
      <c r="N219" s="33"/>
      <c r="O219" s="33"/>
    </row>
    <row r="220" spans="8:15">
      <c r="H220" s="108"/>
      <c r="I220" s="108"/>
      <c r="J220" s="33"/>
      <c r="K220" s="33"/>
      <c r="L220" s="33"/>
      <c r="M220" s="33"/>
      <c r="N220" s="33"/>
      <c r="O220" s="33"/>
    </row>
    <row r="221" spans="8:15">
      <c r="H221" s="108"/>
      <c r="I221" s="108"/>
      <c r="J221" s="33"/>
      <c r="K221" s="33"/>
      <c r="L221" s="33"/>
      <c r="M221" s="33"/>
      <c r="N221" s="33"/>
      <c r="O221" s="33"/>
    </row>
    <row r="222" spans="8:15">
      <c r="H222" s="108"/>
      <c r="I222" s="108"/>
      <c r="J222" s="33"/>
      <c r="K222" s="33"/>
      <c r="L222" s="33"/>
      <c r="M222" s="33"/>
      <c r="N222" s="33"/>
      <c r="O222" s="33"/>
    </row>
    <row r="223" spans="8:15">
      <c r="H223" s="108"/>
      <c r="I223" s="108"/>
      <c r="J223" s="33"/>
      <c r="K223" s="33"/>
      <c r="L223" s="33"/>
      <c r="M223" s="33"/>
      <c r="N223" s="33"/>
      <c r="O223" s="33"/>
    </row>
    <row r="224" spans="8:15">
      <c r="H224" s="108"/>
      <c r="I224" s="108"/>
      <c r="J224" s="33"/>
      <c r="K224" s="33"/>
      <c r="L224" s="33"/>
      <c r="M224" s="33"/>
      <c r="N224" s="33"/>
      <c r="O224" s="33"/>
    </row>
    <row r="225" spans="8:15">
      <c r="H225" s="108"/>
      <c r="I225" s="108"/>
      <c r="J225" s="33"/>
      <c r="K225" s="33"/>
      <c r="L225" s="33"/>
      <c r="M225" s="33"/>
      <c r="N225" s="33"/>
      <c r="O225" s="33"/>
    </row>
    <row r="226" spans="8:15">
      <c r="H226" s="108"/>
      <c r="I226" s="108"/>
      <c r="J226" s="33"/>
      <c r="K226" s="33"/>
      <c r="L226" s="33"/>
      <c r="M226" s="33"/>
      <c r="N226" s="33"/>
      <c r="O226" s="33"/>
    </row>
    <row r="227" spans="8:15">
      <c r="H227" s="108"/>
      <c r="I227" s="108"/>
      <c r="J227" s="33"/>
      <c r="K227" s="33"/>
      <c r="L227" s="33"/>
      <c r="M227" s="33"/>
      <c r="N227" s="33"/>
      <c r="O227" s="33"/>
    </row>
    <row r="228" spans="8:15">
      <c r="H228" s="108"/>
      <c r="I228" s="108"/>
      <c r="J228" s="33"/>
      <c r="K228" s="33"/>
      <c r="L228" s="33"/>
      <c r="M228" s="33"/>
      <c r="N228" s="33"/>
      <c r="O228" s="33"/>
    </row>
    <row r="229" spans="8:15">
      <c r="H229" s="108"/>
      <c r="I229" s="108"/>
      <c r="J229" s="33"/>
      <c r="K229" s="33"/>
      <c r="L229" s="33"/>
      <c r="M229" s="33"/>
      <c r="N229" s="33"/>
      <c r="O229" s="33"/>
    </row>
    <row r="230" spans="8:15">
      <c r="H230" s="108"/>
      <c r="I230" s="108"/>
      <c r="J230" s="33"/>
      <c r="K230" s="33"/>
      <c r="L230" s="33"/>
      <c r="M230" s="33"/>
      <c r="N230" s="33"/>
      <c r="O230" s="33"/>
    </row>
    <row r="231" spans="8:15">
      <c r="H231" s="108"/>
      <c r="I231" s="108"/>
      <c r="J231" s="33"/>
      <c r="K231" s="33"/>
      <c r="L231" s="33"/>
      <c r="M231" s="33"/>
      <c r="N231" s="33"/>
      <c r="O231" s="33"/>
    </row>
    <row r="232" spans="8:15">
      <c r="H232" s="108"/>
      <c r="I232" s="108"/>
      <c r="J232" s="33"/>
      <c r="K232" s="33"/>
      <c r="L232" s="33"/>
      <c r="M232" s="33"/>
      <c r="N232" s="33"/>
      <c r="O232" s="33"/>
    </row>
    <row r="233" spans="8:15">
      <c r="H233" s="108"/>
      <c r="I233" s="108"/>
      <c r="J233" s="33"/>
      <c r="K233" s="33"/>
      <c r="L233" s="33"/>
      <c r="M233" s="33"/>
      <c r="N233" s="33"/>
      <c r="O233" s="33"/>
    </row>
    <row r="234" spans="8:15">
      <c r="H234" s="108"/>
      <c r="I234" s="108"/>
      <c r="J234" s="33"/>
      <c r="K234" s="33"/>
      <c r="L234" s="33"/>
      <c r="M234" s="33"/>
      <c r="N234" s="33"/>
      <c r="O234" s="33"/>
    </row>
    <row r="235" spans="8:15">
      <c r="H235" s="108"/>
      <c r="I235" s="108"/>
      <c r="J235" s="33"/>
      <c r="K235" s="33"/>
      <c r="L235" s="33"/>
      <c r="M235" s="33"/>
      <c r="N235" s="33"/>
      <c r="O235" s="33"/>
    </row>
    <row r="236" spans="8:15">
      <c r="H236" s="108"/>
      <c r="I236" s="108"/>
      <c r="J236" s="33"/>
      <c r="K236" s="33"/>
      <c r="L236" s="33"/>
      <c r="M236" s="33"/>
      <c r="N236" s="33"/>
      <c r="O236" s="33"/>
    </row>
    <row r="237" spans="8:15">
      <c r="H237" s="108"/>
      <c r="I237" s="108"/>
      <c r="J237" s="33"/>
      <c r="K237" s="33"/>
      <c r="L237" s="33"/>
      <c r="M237" s="33"/>
      <c r="N237" s="33"/>
      <c r="O237" s="33"/>
    </row>
    <row r="238" spans="8:15">
      <c r="H238" s="108"/>
      <c r="I238" s="108"/>
      <c r="J238" s="33"/>
      <c r="K238" s="33"/>
      <c r="L238" s="33"/>
      <c r="M238" s="33"/>
      <c r="N238" s="33"/>
      <c r="O238" s="33"/>
    </row>
    <row r="239" spans="8:15">
      <c r="H239" s="108"/>
      <c r="I239" s="108"/>
      <c r="J239" s="33"/>
      <c r="K239" s="33"/>
      <c r="L239" s="33"/>
      <c r="M239" s="33"/>
      <c r="N239" s="33"/>
      <c r="O239" s="33"/>
    </row>
    <row r="240" spans="8:15">
      <c r="H240" s="108"/>
      <c r="I240" s="108"/>
      <c r="J240" s="33"/>
      <c r="K240" s="33"/>
      <c r="L240" s="33"/>
      <c r="M240" s="33"/>
      <c r="N240" s="33"/>
      <c r="O240" s="33"/>
    </row>
    <row r="241" spans="8:15">
      <c r="H241" s="108"/>
      <c r="I241" s="108"/>
      <c r="J241" s="33"/>
      <c r="K241" s="33"/>
      <c r="L241" s="33"/>
      <c r="M241" s="33"/>
      <c r="N241" s="33"/>
      <c r="O241" s="33"/>
    </row>
    <row r="242" spans="8:15">
      <c r="H242" s="108"/>
      <c r="I242" s="108"/>
      <c r="J242" s="33"/>
      <c r="K242" s="33"/>
      <c r="L242" s="33"/>
      <c r="M242" s="33"/>
      <c r="N242" s="33"/>
      <c r="O242" s="33"/>
    </row>
    <row r="243" spans="8:15">
      <c r="H243" s="108"/>
      <c r="I243" s="108"/>
      <c r="J243" s="33"/>
      <c r="K243" s="33"/>
      <c r="L243" s="33"/>
      <c r="M243" s="33"/>
      <c r="N243" s="33"/>
      <c r="O243" s="33"/>
    </row>
    <row r="244" spans="8:15">
      <c r="H244" s="108"/>
      <c r="I244" s="108"/>
      <c r="J244" s="33"/>
      <c r="K244" s="33"/>
      <c r="L244" s="33"/>
      <c r="M244" s="33"/>
      <c r="N244" s="33"/>
      <c r="O244" s="33"/>
    </row>
    <row r="245" spans="8:15">
      <c r="H245" s="108"/>
      <c r="I245" s="108"/>
      <c r="J245" s="33"/>
      <c r="K245" s="33"/>
      <c r="L245" s="33"/>
      <c r="M245" s="33"/>
      <c r="N245" s="33"/>
      <c r="O245" s="33"/>
    </row>
    <row r="246" spans="8:15">
      <c r="H246" s="108"/>
      <c r="I246" s="108"/>
      <c r="J246" s="33"/>
      <c r="K246" s="33"/>
      <c r="L246" s="33"/>
      <c r="M246" s="33"/>
      <c r="N246" s="33"/>
      <c r="O246" s="33"/>
    </row>
    <row r="247" spans="8:15">
      <c r="H247" s="108"/>
      <c r="I247" s="108"/>
      <c r="J247" s="33"/>
      <c r="K247" s="33"/>
      <c r="L247" s="33"/>
      <c r="M247" s="33"/>
      <c r="N247" s="33"/>
      <c r="O247" s="33"/>
    </row>
    <row r="248" spans="8:15">
      <c r="H248" s="108"/>
      <c r="I248" s="108"/>
      <c r="J248" s="33"/>
      <c r="K248" s="33"/>
      <c r="L248" s="33"/>
      <c r="M248" s="33"/>
      <c r="N248" s="33"/>
      <c r="O248" s="33"/>
    </row>
    <row r="249" spans="8:15">
      <c r="H249" s="108"/>
      <c r="I249" s="108"/>
      <c r="J249" s="33"/>
      <c r="K249" s="33"/>
      <c r="L249" s="33"/>
      <c r="M249" s="33"/>
      <c r="N249" s="33"/>
      <c r="O249" s="33"/>
    </row>
    <row r="250" spans="8:15">
      <c r="H250" s="108"/>
      <c r="I250" s="108"/>
      <c r="J250" s="33"/>
      <c r="K250" s="33"/>
      <c r="L250" s="33"/>
      <c r="M250" s="33"/>
      <c r="N250" s="33"/>
      <c r="O250" s="33"/>
    </row>
    <row r="251" spans="8:15">
      <c r="H251" s="108"/>
      <c r="I251" s="108"/>
      <c r="J251" s="33"/>
      <c r="K251" s="33"/>
      <c r="L251" s="33"/>
      <c r="M251" s="33"/>
      <c r="N251" s="33"/>
      <c r="O251" s="33"/>
    </row>
    <row r="252" spans="8:15">
      <c r="H252" s="108"/>
      <c r="I252" s="108"/>
      <c r="J252" s="33"/>
      <c r="K252" s="33"/>
      <c r="L252" s="33"/>
      <c r="M252" s="33"/>
      <c r="N252" s="33"/>
      <c r="O252" s="33"/>
    </row>
    <row r="253" spans="8:15">
      <c r="H253" s="108"/>
      <c r="I253" s="108"/>
      <c r="J253" s="33"/>
      <c r="K253" s="33"/>
      <c r="L253" s="33"/>
      <c r="M253" s="33"/>
      <c r="N253" s="33"/>
      <c r="O253" s="33"/>
    </row>
    <row r="254" spans="8:15">
      <c r="H254" s="108"/>
      <c r="I254" s="108"/>
      <c r="J254" s="33"/>
      <c r="K254" s="33"/>
      <c r="L254" s="33"/>
      <c r="M254" s="33"/>
      <c r="N254" s="33"/>
      <c r="O254" s="33"/>
    </row>
    <row r="255" spans="8:15">
      <c r="H255" s="108"/>
      <c r="I255" s="108"/>
      <c r="J255" s="33"/>
      <c r="K255" s="33"/>
      <c r="L255" s="33"/>
      <c r="M255" s="33"/>
      <c r="N255" s="33"/>
      <c r="O255" s="33"/>
    </row>
    <row r="256" spans="8:15">
      <c r="H256" s="108"/>
      <c r="I256" s="108"/>
      <c r="J256" s="33"/>
      <c r="K256" s="33"/>
      <c r="L256" s="33"/>
      <c r="M256" s="33"/>
      <c r="N256" s="33"/>
      <c r="O256" s="33"/>
    </row>
    <row r="257" spans="8:15">
      <c r="H257" s="108"/>
      <c r="I257" s="108"/>
      <c r="J257" s="33"/>
      <c r="K257" s="33"/>
      <c r="L257" s="33"/>
      <c r="M257" s="33"/>
      <c r="N257" s="33"/>
      <c r="O257" s="33"/>
    </row>
    <row r="258" spans="8:15">
      <c r="H258" s="108"/>
      <c r="I258" s="108"/>
      <c r="J258" s="33"/>
      <c r="K258" s="33"/>
      <c r="L258" s="33"/>
      <c r="M258" s="33"/>
      <c r="N258" s="33"/>
      <c r="O258" s="33"/>
    </row>
    <row r="259" spans="8:15">
      <c r="H259" s="108"/>
      <c r="I259" s="108"/>
      <c r="J259" s="33"/>
      <c r="K259" s="33"/>
      <c r="L259" s="33"/>
      <c r="M259" s="33"/>
      <c r="N259" s="33"/>
      <c r="O259" s="33"/>
    </row>
    <row r="260" spans="8:15">
      <c r="H260" s="108"/>
      <c r="I260" s="108"/>
      <c r="J260" s="33"/>
      <c r="K260" s="33"/>
      <c r="L260" s="33"/>
      <c r="M260" s="33"/>
      <c r="N260" s="33"/>
      <c r="O260" s="33"/>
    </row>
    <row r="261" spans="8:15">
      <c r="H261" s="108"/>
      <c r="I261" s="108"/>
      <c r="J261" s="33"/>
      <c r="K261" s="33"/>
      <c r="L261" s="33"/>
      <c r="M261" s="33"/>
      <c r="N261" s="33"/>
      <c r="O261" s="33"/>
    </row>
    <row r="262" spans="8:15">
      <c r="H262" s="108"/>
      <c r="I262" s="108"/>
      <c r="J262" s="33"/>
      <c r="K262" s="33"/>
      <c r="L262" s="33"/>
      <c r="M262" s="33"/>
      <c r="N262" s="33"/>
      <c r="O262" s="33"/>
    </row>
    <row r="263" spans="8:15">
      <c r="H263" s="108"/>
      <c r="I263" s="108"/>
      <c r="J263" s="33"/>
      <c r="K263" s="33"/>
      <c r="L263" s="33"/>
      <c r="M263" s="33"/>
      <c r="N263" s="33"/>
      <c r="O263" s="33"/>
    </row>
    <row r="264" spans="8:15">
      <c r="H264" s="108"/>
      <c r="I264" s="108"/>
      <c r="J264" s="33"/>
      <c r="K264" s="33"/>
      <c r="L264" s="33"/>
      <c r="M264" s="33"/>
      <c r="N264" s="33"/>
      <c r="O264" s="33"/>
    </row>
    <row r="265" spans="8:15">
      <c r="H265" s="108"/>
      <c r="I265" s="108"/>
      <c r="J265" s="33"/>
      <c r="K265" s="33"/>
      <c r="L265" s="33"/>
      <c r="M265" s="33"/>
      <c r="N265" s="33"/>
      <c r="O265" s="33"/>
    </row>
    <row r="266" spans="8:15">
      <c r="H266" s="108"/>
      <c r="I266" s="108"/>
      <c r="J266" s="33"/>
      <c r="K266" s="33"/>
      <c r="L266" s="33"/>
      <c r="M266" s="33"/>
      <c r="N266" s="33"/>
      <c r="O266" s="33"/>
    </row>
    <row r="267" spans="8:15">
      <c r="H267" s="108"/>
      <c r="I267" s="108"/>
      <c r="J267" s="33"/>
      <c r="K267" s="33"/>
      <c r="L267" s="33"/>
      <c r="M267" s="33"/>
      <c r="N267" s="33"/>
      <c r="O267" s="33"/>
    </row>
    <row r="268" spans="8:15">
      <c r="H268" s="108"/>
      <c r="I268" s="108"/>
      <c r="J268" s="33"/>
      <c r="K268" s="33"/>
      <c r="L268" s="33"/>
      <c r="M268" s="33"/>
      <c r="N268" s="33"/>
      <c r="O268" s="33"/>
    </row>
    <row r="269" spans="8:15">
      <c r="H269" s="108"/>
      <c r="I269" s="108"/>
      <c r="J269" s="33"/>
      <c r="K269" s="33"/>
      <c r="L269" s="33"/>
      <c r="M269" s="33"/>
      <c r="N269" s="33"/>
      <c r="O269" s="33"/>
    </row>
    <row r="270" spans="8:15">
      <c r="H270" s="108"/>
      <c r="I270" s="108"/>
      <c r="J270" s="33"/>
      <c r="K270" s="33"/>
      <c r="L270" s="33"/>
      <c r="M270" s="33"/>
      <c r="N270" s="33"/>
      <c r="O270" s="33"/>
    </row>
    <row r="271" spans="8:15">
      <c r="H271" s="108"/>
      <c r="I271" s="108"/>
      <c r="J271" s="33"/>
      <c r="K271" s="33"/>
      <c r="L271" s="33"/>
      <c r="M271" s="33"/>
      <c r="N271" s="33"/>
      <c r="O271" s="33"/>
    </row>
    <row r="272" spans="8:15">
      <c r="H272" s="108"/>
      <c r="I272" s="108"/>
      <c r="J272" s="33"/>
      <c r="K272" s="33"/>
      <c r="L272" s="33"/>
      <c r="M272" s="33"/>
      <c r="N272" s="33"/>
      <c r="O272" s="33"/>
    </row>
    <row r="273" spans="8:15">
      <c r="H273" s="108"/>
      <c r="I273" s="108"/>
      <c r="J273" s="33"/>
      <c r="K273" s="33"/>
      <c r="L273" s="33"/>
      <c r="M273" s="33"/>
      <c r="N273" s="33"/>
      <c r="O273" s="33"/>
    </row>
    <row r="274" spans="8:15">
      <c r="H274" s="108"/>
      <c r="I274" s="108"/>
      <c r="J274" s="33"/>
      <c r="K274" s="33"/>
      <c r="L274" s="33"/>
      <c r="M274" s="33"/>
      <c r="N274" s="33"/>
      <c r="O274" s="33"/>
    </row>
    <row r="275" spans="8:15">
      <c r="H275" s="108"/>
      <c r="I275" s="108"/>
      <c r="J275" s="33"/>
      <c r="K275" s="33"/>
      <c r="L275" s="33"/>
      <c r="M275" s="33"/>
      <c r="N275" s="33"/>
      <c r="O275" s="33"/>
    </row>
    <row r="276" spans="8:15">
      <c r="H276" s="108"/>
      <c r="I276" s="108"/>
      <c r="J276" s="33"/>
      <c r="K276" s="33"/>
      <c r="L276" s="33"/>
      <c r="M276" s="33"/>
      <c r="N276" s="33"/>
      <c r="O276" s="33"/>
    </row>
    <row r="277" spans="8:15">
      <c r="H277" s="108"/>
      <c r="I277" s="108"/>
      <c r="J277" s="33"/>
      <c r="K277" s="33"/>
      <c r="L277" s="33"/>
      <c r="M277" s="33"/>
      <c r="N277" s="33"/>
      <c r="O277" s="33"/>
    </row>
    <row r="278" spans="8:15">
      <c r="H278" s="108"/>
      <c r="I278" s="108"/>
      <c r="J278" s="33"/>
      <c r="K278" s="33"/>
      <c r="L278" s="33"/>
      <c r="M278" s="33"/>
      <c r="N278" s="33"/>
      <c r="O278" s="33"/>
    </row>
    <row r="279" spans="8:15">
      <c r="H279" s="108"/>
      <c r="I279" s="108"/>
      <c r="J279" s="33"/>
      <c r="K279" s="33"/>
      <c r="L279" s="33"/>
      <c r="M279" s="33"/>
      <c r="N279" s="33"/>
      <c r="O279" s="33"/>
    </row>
    <row r="280" spans="8:15">
      <c r="H280" s="108"/>
      <c r="I280" s="108"/>
      <c r="J280" s="33"/>
      <c r="K280" s="33"/>
      <c r="L280" s="33"/>
      <c r="M280" s="33"/>
      <c r="N280" s="33"/>
      <c r="O280" s="33"/>
    </row>
    <row r="281" spans="8:15">
      <c r="H281" s="108"/>
      <c r="I281" s="108"/>
      <c r="J281" s="33"/>
      <c r="K281" s="33"/>
      <c r="L281" s="33"/>
      <c r="M281" s="33"/>
      <c r="N281" s="33"/>
      <c r="O281" s="33"/>
    </row>
    <row r="282" spans="8:15">
      <c r="H282" s="108"/>
      <c r="I282" s="108"/>
      <c r="J282" s="33"/>
      <c r="K282" s="33"/>
      <c r="L282" s="33"/>
      <c r="M282" s="33"/>
      <c r="N282" s="33"/>
      <c r="O282" s="33"/>
    </row>
    <row r="283" spans="8:15">
      <c r="H283" s="108"/>
      <c r="I283" s="108"/>
      <c r="J283" s="33"/>
      <c r="K283" s="33"/>
      <c r="L283" s="33"/>
      <c r="M283" s="33"/>
      <c r="N283" s="33"/>
      <c r="O283" s="33"/>
    </row>
    <row r="284" spans="8:15">
      <c r="H284" s="108"/>
      <c r="I284" s="108"/>
      <c r="J284" s="33"/>
      <c r="K284" s="33"/>
      <c r="L284" s="33"/>
      <c r="M284" s="33"/>
      <c r="N284" s="33"/>
      <c r="O284" s="33"/>
    </row>
    <row r="285" spans="8:15">
      <c r="H285" s="108"/>
      <c r="I285" s="108"/>
      <c r="J285" s="33"/>
      <c r="K285" s="33"/>
      <c r="L285" s="33"/>
      <c r="M285" s="33"/>
      <c r="N285" s="33"/>
      <c r="O285" s="33"/>
    </row>
    <row r="286" spans="8:15">
      <c r="H286" s="108"/>
      <c r="I286" s="108"/>
      <c r="J286" s="33"/>
      <c r="K286" s="33"/>
      <c r="L286" s="33"/>
      <c r="M286" s="33"/>
      <c r="N286" s="33"/>
      <c r="O286" s="33"/>
    </row>
    <row r="287" spans="8:15">
      <c r="H287" s="108"/>
      <c r="I287" s="108"/>
      <c r="J287" s="33"/>
      <c r="K287" s="33"/>
      <c r="L287" s="33"/>
      <c r="M287" s="33"/>
      <c r="N287" s="33"/>
      <c r="O287" s="33"/>
    </row>
    <row r="288" spans="8:15">
      <c r="H288" s="108"/>
      <c r="I288" s="108"/>
      <c r="J288" s="33"/>
      <c r="K288" s="33"/>
      <c r="L288" s="33"/>
      <c r="M288" s="33"/>
      <c r="N288" s="33"/>
      <c r="O288" s="33"/>
    </row>
    <row r="289" spans="8:15">
      <c r="H289" s="108"/>
      <c r="I289" s="108"/>
      <c r="J289" s="33"/>
      <c r="K289" s="33"/>
      <c r="L289" s="33"/>
      <c r="M289" s="33"/>
      <c r="N289" s="33"/>
      <c r="O289" s="33"/>
    </row>
    <row r="290" spans="8:15">
      <c r="H290" s="108"/>
      <c r="I290" s="108"/>
      <c r="J290" s="33"/>
      <c r="K290" s="33"/>
      <c r="L290" s="33"/>
      <c r="M290" s="33"/>
      <c r="N290" s="33"/>
      <c r="O290" s="33"/>
    </row>
    <row r="291" spans="8:15">
      <c r="H291" s="108"/>
      <c r="I291" s="108"/>
      <c r="J291" s="33"/>
      <c r="K291" s="33"/>
      <c r="L291" s="33"/>
      <c r="M291" s="33"/>
      <c r="N291" s="33"/>
      <c r="O291" s="33"/>
    </row>
    <row r="292" spans="8:15">
      <c r="H292" s="108"/>
      <c r="I292" s="108"/>
      <c r="J292" s="33"/>
      <c r="K292" s="33"/>
      <c r="L292" s="33"/>
      <c r="M292" s="33"/>
      <c r="N292" s="33"/>
      <c r="O292" s="33"/>
    </row>
    <row r="293" spans="8:15">
      <c r="H293" s="108"/>
      <c r="I293" s="108"/>
      <c r="J293" s="33"/>
      <c r="K293" s="33"/>
      <c r="L293" s="33"/>
      <c r="M293" s="33"/>
      <c r="N293" s="33"/>
      <c r="O293" s="33"/>
    </row>
    <row r="294" spans="8:15">
      <c r="H294" s="108"/>
      <c r="I294" s="108"/>
      <c r="J294" s="33"/>
      <c r="K294" s="33"/>
      <c r="L294" s="33"/>
      <c r="M294" s="33"/>
      <c r="N294" s="33"/>
      <c r="O294" s="33"/>
    </row>
    <row r="295" spans="8:15">
      <c r="H295" s="108"/>
      <c r="I295" s="108"/>
      <c r="J295" s="33"/>
      <c r="K295" s="33"/>
      <c r="L295" s="33"/>
      <c r="M295" s="33"/>
      <c r="N295" s="33"/>
      <c r="O295" s="33"/>
    </row>
    <row r="296" spans="8:15">
      <c r="H296" s="108"/>
      <c r="I296" s="108"/>
      <c r="J296" s="33"/>
      <c r="K296" s="33"/>
      <c r="L296" s="33"/>
      <c r="M296" s="33"/>
      <c r="N296" s="33"/>
      <c r="O296" s="33"/>
    </row>
    <row r="297" spans="8:15">
      <c r="H297" s="108"/>
      <c r="I297" s="108"/>
      <c r="J297" s="33"/>
      <c r="K297" s="33"/>
      <c r="L297" s="33"/>
      <c r="M297" s="33"/>
      <c r="N297" s="33"/>
      <c r="O297" s="33"/>
    </row>
    <row r="298" spans="8:15">
      <c r="H298" s="108"/>
      <c r="I298" s="108"/>
      <c r="J298" s="33"/>
      <c r="K298" s="33"/>
      <c r="L298" s="33"/>
      <c r="M298" s="33"/>
      <c r="N298" s="33"/>
      <c r="O298" s="33"/>
    </row>
    <row r="299" spans="8:15">
      <c r="H299" s="108"/>
      <c r="I299" s="108"/>
      <c r="J299" s="33"/>
      <c r="K299" s="33"/>
      <c r="L299" s="33"/>
      <c r="M299" s="33"/>
      <c r="N299" s="33"/>
      <c r="O299" s="33"/>
    </row>
    <row r="300" spans="8:15">
      <c r="H300" s="108"/>
      <c r="I300" s="108"/>
      <c r="J300" s="33"/>
      <c r="K300" s="33"/>
      <c r="L300" s="33"/>
      <c r="M300" s="33"/>
      <c r="N300" s="33"/>
      <c r="O300" s="33"/>
    </row>
    <row r="301" spans="8:15">
      <c r="H301" s="108"/>
      <c r="I301" s="108"/>
      <c r="J301" s="33"/>
      <c r="K301" s="33"/>
      <c r="L301" s="33"/>
      <c r="M301" s="33"/>
      <c r="N301" s="33"/>
      <c r="O301" s="33"/>
    </row>
    <row r="302" spans="8:15">
      <c r="H302" s="108"/>
      <c r="I302" s="108"/>
      <c r="J302" s="33"/>
      <c r="K302" s="33"/>
      <c r="L302" s="33"/>
      <c r="M302" s="33"/>
      <c r="N302" s="33"/>
      <c r="O302" s="33"/>
    </row>
    <row r="303" spans="8:15">
      <c r="H303" s="108"/>
      <c r="I303" s="108"/>
      <c r="J303" s="33"/>
      <c r="K303" s="33"/>
      <c r="L303" s="33"/>
      <c r="M303" s="33"/>
      <c r="N303" s="33"/>
      <c r="O303" s="33"/>
    </row>
    <row r="304" spans="8:15">
      <c r="H304" s="108"/>
      <c r="I304" s="108"/>
      <c r="J304" s="33"/>
      <c r="K304" s="33"/>
      <c r="L304" s="33"/>
      <c r="M304" s="33"/>
      <c r="N304" s="33"/>
      <c r="O304" s="33"/>
    </row>
    <row r="305" spans="8:15">
      <c r="H305" s="108"/>
      <c r="I305" s="108"/>
      <c r="J305" s="33"/>
      <c r="K305" s="33"/>
      <c r="L305" s="33"/>
      <c r="M305" s="33"/>
      <c r="N305" s="33"/>
      <c r="O305" s="33"/>
    </row>
    <row r="306" spans="8:15">
      <c r="H306" s="108"/>
      <c r="I306" s="108"/>
      <c r="J306" s="33"/>
      <c r="K306" s="33"/>
      <c r="L306" s="33"/>
      <c r="M306" s="33"/>
      <c r="N306" s="33"/>
      <c r="O306" s="33"/>
    </row>
    <row r="307" spans="8:15">
      <c r="H307" s="108"/>
      <c r="I307" s="108"/>
      <c r="J307" s="33"/>
      <c r="K307" s="33"/>
      <c r="L307" s="33"/>
      <c r="M307" s="33"/>
      <c r="N307" s="33"/>
      <c r="O307" s="33"/>
    </row>
    <row r="308" spans="8:15">
      <c r="H308" s="108"/>
      <c r="I308" s="108"/>
      <c r="J308" s="33"/>
      <c r="K308" s="33"/>
      <c r="L308" s="33"/>
      <c r="M308" s="33"/>
      <c r="N308" s="33"/>
      <c r="O308" s="33"/>
    </row>
    <row r="309" spans="8:15">
      <c r="H309" s="108"/>
      <c r="I309" s="108"/>
      <c r="J309" s="33"/>
      <c r="K309" s="33"/>
      <c r="L309" s="33"/>
      <c r="M309" s="33"/>
      <c r="N309" s="33"/>
      <c r="O309" s="33"/>
    </row>
    <row r="310" spans="8:15">
      <c r="H310" s="108"/>
      <c r="I310" s="108"/>
      <c r="J310" s="33"/>
      <c r="K310" s="33"/>
      <c r="L310" s="33"/>
      <c r="M310" s="33"/>
      <c r="N310" s="33"/>
      <c r="O310" s="33"/>
    </row>
    <row r="311" spans="8:15">
      <c r="H311" s="108"/>
      <c r="I311" s="108"/>
      <c r="J311" s="33"/>
      <c r="K311" s="33"/>
      <c r="L311" s="33"/>
      <c r="M311" s="33"/>
      <c r="N311" s="33"/>
      <c r="O311" s="33"/>
    </row>
    <row r="312" spans="8:15">
      <c r="H312" s="108"/>
      <c r="I312" s="108"/>
      <c r="J312" s="33"/>
      <c r="K312" s="33"/>
      <c r="L312" s="33"/>
      <c r="M312" s="33"/>
      <c r="N312" s="33"/>
      <c r="O312" s="33"/>
    </row>
    <row r="313" spans="8:15">
      <c r="H313" s="108"/>
      <c r="I313" s="108"/>
      <c r="J313" s="33"/>
      <c r="K313" s="33"/>
      <c r="L313" s="33"/>
      <c r="M313" s="33"/>
      <c r="N313" s="33"/>
      <c r="O313" s="33"/>
    </row>
    <row r="314" spans="8:15">
      <c r="H314" s="108"/>
      <c r="I314" s="108"/>
      <c r="J314" s="33"/>
      <c r="K314" s="33"/>
      <c r="L314" s="33"/>
      <c r="M314" s="33"/>
      <c r="N314" s="33"/>
      <c r="O314" s="33"/>
    </row>
    <row r="315" spans="8:15">
      <c r="H315" s="108"/>
      <c r="I315" s="108"/>
      <c r="J315" s="33"/>
      <c r="K315" s="33"/>
      <c r="L315" s="33"/>
      <c r="M315" s="33"/>
      <c r="N315" s="33"/>
      <c r="O315" s="33"/>
    </row>
    <row r="316" spans="8:15">
      <c r="H316" s="108"/>
      <c r="I316" s="108"/>
      <c r="J316" s="33"/>
      <c r="K316" s="33"/>
      <c r="L316" s="33"/>
      <c r="M316" s="33"/>
      <c r="N316" s="33"/>
      <c r="O316" s="33"/>
    </row>
    <row r="317" spans="8:15">
      <c r="H317" s="108"/>
      <c r="I317" s="108"/>
      <c r="J317" s="33"/>
      <c r="K317" s="33"/>
      <c r="L317" s="33"/>
      <c r="M317" s="33"/>
      <c r="N317" s="33"/>
      <c r="O317" s="33"/>
    </row>
    <row r="318" spans="8:15">
      <c r="H318" s="108"/>
      <c r="I318" s="108"/>
      <c r="J318" s="33"/>
      <c r="K318" s="33"/>
      <c r="L318" s="33"/>
      <c r="M318" s="33"/>
      <c r="N318" s="33"/>
      <c r="O318" s="33"/>
    </row>
    <row r="319" spans="8:15">
      <c r="H319" s="108"/>
      <c r="I319" s="108"/>
      <c r="J319" s="33"/>
      <c r="K319" s="33"/>
      <c r="L319" s="33"/>
      <c r="M319" s="33"/>
      <c r="N319" s="33"/>
      <c r="O319" s="33"/>
    </row>
  </sheetData>
  <mergeCells count="21">
    <mergeCell ref="A50:E50"/>
    <mergeCell ref="J12:L12"/>
    <mergeCell ref="M12:O12"/>
    <mergeCell ref="A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15:E15"/>
    <mergeCell ref="A43:E43"/>
    <mergeCell ref="A64:E64"/>
    <mergeCell ref="A78:E78"/>
    <mergeCell ref="A80:E80"/>
    <mergeCell ref="A86:E86"/>
    <mergeCell ref="A92:E9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8BBA-0EC4-468F-9C61-AD01DAD85D3E}">
  <dimension ref="A5:P320"/>
  <sheetViews>
    <sheetView topLeftCell="A7" workbookViewId="0">
      <selection activeCell="N31" sqref="N31"/>
    </sheetView>
  </sheetViews>
  <sheetFormatPr baseColWidth="10" defaultRowHeight="11.25"/>
  <cols>
    <col min="1" max="1" width="12" style="33" customWidth="1"/>
    <col min="2" max="2" width="11.42578125" style="33"/>
    <col min="3" max="3" width="6.140625" style="33" customWidth="1"/>
    <col min="4" max="4" width="7.42578125" style="33" customWidth="1"/>
    <col min="5" max="5" width="24.7109375" style="33" customWidth="1"/>
    <col min="6" max="7" width="12.5703125" style="33" customWidth="1"/>
    <col min="8" max="8" width="18" style="111" customWidth="1"/>
    <col min="9" max="9" width="15.7109375" style="111" customWidth="1"/>
    <col min="10" max="10" width="19" style="32" customWidth="1"/>
    <col min="11" max="11" width="16.7109375" style="32" customWidth="1"/>
    <col min="12" max="12" width="15.5703125" style="32" customWidth="1"/>
    <col min="13" max="13" width="19" style="32" hidden="1" customWidth="1"/>
    <col min="14" max="14" width="16.7109375" style="32" hidden="1" customWidth="1"/>
    <col min="15" max="15" width="15.85546875" style="32" hidden="1" customWidth="1"/>
    <col min="16" max="16" width="14.7109375" style="33" bestFit="1" customWidth="1"/>
    <col min="17" max="256" width="11.42578125" style="33"/>
    <col min="257" max="257" width="12" style="33" customWidth="1"/>
    <col min="258" max="258" width="11.42578125" style="33"/>
    <col min="259" max="259" width="6.140625" style="33" customWidth="1"/>
    <col min="260" max="260" width="7.42578125" style="33" customWidth="1"/>
    <col min="261" max="261" width="24.7109375" style="33" customWidth="1"/>
    <col min="262" max="263" width="12.5703125" style="33" customWidth="1"/>
    <col min="264" max="264" width="18" style="33" customWidth="1"/>
    <col min="265" max="265" width="15.7109375" style="33" customWidth="1"/>
    <col min="266" max="266" width="19" style="33" customWidth="1"/>
    <col min="267" max="267" width="16.7109375" style="33" customWidth="1"/>
    <col min="268" max="268" width="15.5703125" style="33" customWidth="1"/>
    <col min="269" max="269" width="19" style="33" customWidth="1"/>
    <col min="270" max="270" width="16.7109375" style="33" customWidth="1"/>
    <col min="271" max="271" width="15.85546875" style="33" customWidth="1"/>
    <col min="272" max="272" width="14.7109375" style="33" bestFit="1" customWidth="1"/>
    <col min="273" max="512" width="11.42578125" style="33"/>
    <col min="513" max="513" width="12" style="33" customWidth="1"/>
    <col min="514" max="514" width="11.42578125" style="33"/>
    <col min="515" max="515" width="6.140625" style="33" customWidth="1"/>
    <col min="516" max="516" width="7.42578125" style="33" customWidth="1"/>
    <col min="517" max="517" width="24.7109375" style="33" customWidth="1"/>
    <col min="518" max="519" width="12.5703125" style="33" customWidth="1"/>
    <col min="520" max="520" width="18" style="33" customWidth="1"/>
    <col min="521" max="521" width="15.7109375" style="33" customWidth="1"/>
    <col min="522" max="522" width="19" style="33" customWidth="1"/>
    <col min="523" max="523" width="16.7109375" style="33" customWidth="1"/>
    <col min="524" max="524" width="15.5703125" style="33" customWidth="1"/>
    <col min="525" max="525" width="19" style="33" customWidth="1"/>
    <col min="526" max="526" width="16.7109375" style="33" customWidth="1"/>
    <col min="527" max="527" width="15.85546875" style="33" customWidth="1"/>
    <col min="528" max="528" width="14.7109375" style="33" bestFit="1" customWidth="1"/>
    <col min="529" max="768" width="11.42578125" style="33"/>
    <col min="769" max="769" width="12" style="33" customWidth="1"/>
    <col min="770" max="770" width="11.42578125" style="33"/>
    <col min="771" max="771" width="6.140625" style="33" customWidth="1"/>
    <col min="772" max="772" width="7.42578125" style="33" customWidth="1"/>
    <col min="773" max="773" width="24.7109375" style="33" customWidth="1"/>
    <col min="774" max="775" width="12.5703125" style="33" customWidth="1"/>
    <col min="776" max="776" width="18" style="33" customWidth="1"/>
    <col min="777" max="777" width="15.7109375" style="33" customWidth="1"/>
    <col min="778" max="778" width="19" style="33" customWidth="1"/>
    <col min="779" max="779" width="16.7109375" style="33" customWidth="1"/>
    <col min="780" max="780" width="15.5703125" style="33" customWidth="1"/>
    <col min="781" max="781" width="19" style="33" customWidth="1"/>
    <col min="782" max="782" width="16.7109375" style="33" customWidth="1"/>
    <col min="783" max="783" width="15.85546875" style="33" customWidth="1"/>
    <col min="784" max="784" width="14.7109375" style="33" bestFit="1" customWidth="1"/>
    <col min="785" max="1024" width="11.42578125" style="33"/>
    <col min="1025" max="1025" width="12" style="33" customWidth="1"/>
    <col min="1026" max="1026" width="11.42578125" style="33"/>
    <col min="1027" max="1027" width="6.140625" style="33" customWidth="1"/>
    <col min="1028" max="1028" width="7.42578125" style="33" customWidth="1"/>
    <col min="1029" max="1029" width="24.7109375" style="33" customWidth="1"/>
    <col min="1030" max="1031" width="12.5703125" style="33" customWidth="1"/>
    <col min="1032" max="1032" width="18" style="33" customWidth="1"/>
    <col min="1033" max="1033" width="15.7109375" style="33" customWidth="1"/>
    <col min="1034" max="1034" width="19" style="33" customWidth="1"/>
    <col min="1035" max="1035" width="16.7109375" style="33" customWidth="1"/>
    <col min="1036" max="1036" width="15.5703125" style="33" customWidth="1"/>
    <col min="1037" max="1037" width="19" style="33" customWidth="1"/>
    <col min="1038" max="1038" width="16.7109375" style="33" customWidth="1"/>
    <col min="1039" max="1039" width="15.85546875" style="33" customWidth="1"/>
    <col min="1040" max="1040" width="14.7109375" style="33" bestFit="1" customWidth="1"/>
    <col min="1041" max="1280" width="11.42578125" style="33"/>
    <col min="1281" max="1281" width="12" style="33" customWidth="1"/>
    <col min="1282" max="1282" width="11.42578125" style="33"/>
    <col min="1283" max="1283" width="6.140625" style="33" customWidth="1"/>
    <col min="1284" max="1284" width="7.42578125" style="33" customWidth="1"/>
    <col min="1285" max="1285" width="24.7109375" style="33" customWidth="1"/>
    <col min="1286" max="1287" width="12.5703125" style="33" customWidth="1"/>
    <col min="1288" max="1288" width="18" style="33" customWidth="1"/>
    <col min="1289" max="1289" width="15.7109375" style="33" customWidth="1"/>
    <col min="1290" max="1290" width="19" style="33" customWidth="1"/>
    <col min="1291" max="1291" width="16.7109375" style="33" customWidth="1"/>
    <col min="1292" max="1292" width="15.5703125" style="33" customWidth="1"/>
    <col min="1293" max="1293" width="19" style="33" customWidth="1"/>
    <col min="1294" max="1294" width="16.7109375" style="33" customWidth="1"/>
    <col min="1295" max="1295" width="15.85546875" style="33" customWidth="1"/>
    <col min="1296" max="1296" width="14.7109375" style="33" bestFit="1" customWidth="1"/>
    <col min="1297" max="1536" width="11.42578125" style="33"/>
    <col min="1537" max="1537" width="12" style="33" customWidth="1"/>
    <col min="1538" max="1538" width="11.42578125" style="33"/>
    <col min="1539" max="1539" width="6.140625" style="33" customWidth="1"/>
    <col min="1540" max="1540" width="7.42578125" style="33" customWidth="1"/>
    <col min="1541" max="1541" width="24.7109375" style="33" customWidth="1"/>
    <col min="1542" max="1543" width="12.5703125" style="33" customWidth="1"/>
    <col min="1544" max="1544" width="18" style="33" customWidth="1"/>
    <col min="1545" max="1545" width="15.7109375" style="33" customWidth="1"/>
    <col min="1546" max="1546" width="19" style="33" customWidth="1"/>
    <col min="1547" max="1547" width="16.7109375" style="33" customWidth="1"/>
    <col min="1548" max="1548" width="15.5703125" style="33" customWidth="1"/>
    <col min="1549" max="1549" width="19" style="33" customWidth="1"/>
    <col min="1550" max="1550" width="16.7109375" style="33" customWidth="1"/>
    <col min="1551" max="1551" width="15.85546875" style="33" customWidth="1"/>
    <col min="1552" max="1552" width="14.7109375" style="33" bestFit="1" customWidth="1"/>
    <col min="1553" max="1792" width="11.42578125" style="33"/>
    <col min="1793" max="1793" width="12" style="33" customWidth="1"/>
    <col min="1794" max="1794" width="11.42578125" style="33"/>
    <col min="1795" max="1795" width="6.140625" style="33" customWidth="1"/>
    <col min="1796" max="1796" width="7.42578125" style="33" customWidth="1"/>
    <col min="1797" max="1797" width="24.7109375" style="33" customWidth="1"/>
    <col min="1798" max="1799" width="12.5703125" style="33" customWidth="1"/>
    <col min="1800" max="1800" width="18" style="33" customWidth="1"/>
    <col min="1801" max="1801" width="15.7109375" style="33" customWidth="1"/>
    <col min="1802" max="1802" width="19" style="33" customWidth="1"/>
    <col min="1803" max="1803" width="16.7109375" style="33" customWidth="1"/>
    <col min="1804" max="1804" width="15.5703125" style="33" customWidth="1"/>
    <col min="1805" max="1805" width="19" style="33" customWidth="1"/>
    <col min="1806" max="1806" width="16.7109375" style="33" customWidth="1"/>
    <col min="1807" max="1807" width="15.85546875" style="33" customWidth="1"/>
    <col min="1808" max="1808" width="14.7109375" style="33" bestFit="1" customWidth="1"/>
    <col min="1809" max="2048" width="11.42578125" style="33"/>
    <col min="2049" max="2049" width="12" style="33" customWidth="1"/>
    <col min="2050" max="2050" width="11.42578125" style="33"/>
    <col min="2051" max="2051" width="6.140625" style="33" customWidth="1"/>
    <col min="2052" max="2052" width="7.42578125" style="33" customWidth="1"/>
    <col min="2053" max="2053" width="24.7109375" style="33" customWidth="1"/>
    <col min="2054" max="2055" width="12.5703125" style="33" customWidth="1"/>
    <col min="2056" max="2056" width="18" style="33" customWidth="1"/>
    <col min="2057" max="2057" width="15.7109375" style="33" customWidth="1"/>
    <col min="2058" max="2058" width="19" style="33" customWidth="1"/>
    <col min="2059" max="2059" width="16.7109375" style="33" customWidth="1"/>
    <col min="2060" max="2060" width="15.5703125" style="33" customWidth="1"/>
    <col min="2061" max="2061" width="19" style="33" customWidth="1"/>
    <col min="2062" max="2062" width="16.7109375" style="33" customWidth="1"/>
    <col min="2063" max="2063" width="15.85546875" style="33" customWidth="1"/>
    <col min="2064" max="2064" width="14.7109375" style="33" bestFit="1" customWidth="1"/>
    <col min="2065" max="2304" width="11.42578125" style="33"/>
    <col min="2305" max="2305" width="12" style="33" customWidth="1"/>
    <col min="2306" max="2306" width="11.42578125" style="33"/>
    <col min="2307" max="2307" width="6.140625" style="33" customWidth="1"/>
    <col min="2308" max="2308" width="7.42578125" style="33" customWidth="1"/>
    <col min="2309" max="2309" width="24.7109375" style="33" customWidth="1"/>
    <col min="2310" max="2311" width="12.5703125" style="33" customWidth="1"/>
    <col min="2312" max="2312" width="18" style="33" customWidth="1"/>
    <col min="2313" max="2313" width="15.7109375" style="33" customWidth="1"/>
    <col min="2314" max="2314" width="19" style="33" customWidth="1"/>
    <col min="2315" max="2315" width="16.7109375" style="33" customWidth="1"/>
    <col min="2316" max="2316" width="15.5703125" style="33" customWidth="1"/>
    <col min="2317" max="2317" width="19" style="33" customWidth="1"/>
    <col min="2318" max="2318" width="16.7109375" style="33" customWidth="1"/>
    <col min="2319" max="2319" width="15.85546875" style="33" customWidth="1"/>
    <col min="2320" max="2320" width="14.7109375" style="33" bestFit="1" customWidth="1"/>
    <col min="2321" max="2560" width="11.42578125" style="33"/>
    <col min="2561" max="2561" width="12" style="33" customWidth="1"/>
    <col min="2562" max="2562" width="11.42578125" style="33"/>
    <col min="2563" max="2563" width="6.140625" style="33" customWidth="1"/>
    <col min="2564" max="2564" width="7.42578125" style="33" customWidth="1"/>
    <col min="2565" max="2565" width="24.7109375" style="33" customWidth="1"/>
    <col min="2566" max="2567" width="12.5703125" style="33" customWidth="1"/>
    <col min="2568" max="2568" width="18" style="33" customWidth="1"/>
    <col min="2569" max="2569" width="15.7109375" style="33" customWidth="1"/>
    <col min="2570" max="2570" width="19" style="33" customWidth="1"/>
    <col min="2571" max="2571" width="16.7109375" style="33" customWidth="1"/>
    <col min="2572" max="2572" width="15.5703125" style="33" customWidth="1"/>
    <col min="2573" max="2573" width="19" style="33" customWidth="1"/>
    <col min="2574" max="2574" width="16.7109375" style="33" customWidth="1"/>
    <col min="2575" max="2575" width="15.85546875" style="33" customWidth="1"/>
    <col min="2576" max="2576" width="14.7109375" style="33" bestFit="1" customWidth="1"/>
    <col min="2577" max="2816" width="11.42578125" style="33"/>
    <col min="2817" max="2817" width="12" style="33" customWidth="1"/>
    <col min="2818" max="2818" width="11.42578125" style="33"/>
    <col min="2819" max="2819" width="6.140625" style="33" customWidth="1"/>
    <col min="2820" max="2820" width="7.42578125" style="33" customWidth="1"/>
    <col min="2821" max="2821" width="24.7109375" style="33" customWidth="1"/>
    <col min="2822" max="2823" width="12.5703125" style="33" customWidth="1"/>
    <col min="2824" max="2824" width="18" style="33" customWidth="1"/>
    <col min="2825" max="2825" width="15.7109375" style="33" customWidth="1"/>
    <col min="2826" max="2826" width="19" style="33" customWidth="1"/>
    <col min="2827" max="2827" width="16.7109375" style="33" customWidth="1"/>
    <col min="2828" max="2828" width="15.5703125" style="33" customWidth="1"/>
    <col min="2829" max="2829" width="19" style="33" customWidth="1"/>
    <col min="2830" max="2830" width="16.7109375" style="33" customWidth="1"/>
    <col min="2831" max="2831" width="15.85546875" style="33" customWidth="1"/>
    <col min="2832" max="2832" width="14.7109375" style="33" bestFit="1" customWidth="1"/>
    <col min="2833" max="3072" width="11.42578125" style="33"/>
    <col min="3073" max="3073" width="12" style="33" customWidth="1"/>
    <col min="3074" max="3074" width="11.42578125" style="33"/>
    <col min="3075" max="3075" width="6.140625" style="33" customWidth="1"/>
    <col min="3076" max="3076" width="7.42578125" style="33" customWidth="1"/>
    <col min="3077" max="3077" width="24.7109375" style="33" customWidth="1"/>
    <col min="3078" max="3079" width="12.5703125" style="33" customWidth="1"/>
    <col min="3080" max="3080" width="18" style="33" customWidth="1"/>
    <col min="3081" max="3081" width="15.7109375" style="33" customWidth="1"/>
    <col min="3082" max="3082" width="19" style="33" customWidth="1"/>
    <col min="3083" max="3083" width="16.7109375" style="33" customWidth="1"/>
    <col min="3084" max="3084" width="15.5703125" style="33" customWidth="1"/>
    <col min="3085" max="3085" width="19" style="33" customWidth="1"/>
    <col min="3086" max="3086" width="16.7109375" style="33" customWidth="1"/>
    <col min="3087" max="3087" width="15.85546875" style="33" customWidth="1"/>
    <col min="3088" max="3088" width="14.7109375" style="33" bestFit="1" customWidth="1"/>
    <col min="3089" max="3328" width="11.42578125" style="33"/>
    <col min="3329" max="3329" width="12" style="33" customWidth="1"/>
    <col min="3330" max="3330" width="11.42578125" style="33"/>
    <col min="3331" max="3331" width="6.140625" style="33" customWidth="1"/>
    <col min="3332" max="3332" width="7.42578125" style="33" customWidth="1"/>
    <col min="3333" max="3333" width="24.7109375" style="33" customWidth="1"/>
    <col min="3334" max="3335" width="12.5703125" style="33" customWidth="1"/>
    <col min="3336" max="3336" width="18" style="33" customWidth="1"/>
    <col min="3337" max="3337" width="15.7109375" style="33" customWidth="1"/>
    <col min="3338" max="3338" width="19" style="33" customWidth="1"/>
    <col min="3339" max="3339" width="16.7109375" style="33" customWidth="1"/>
    <col min="3340" max="3340" width="15.5703125" style="33" customWidth="1"/>
    <col min="3341" max="3341" width="19" style="33" customWidth="1"/>
    <col min="3342" max="3342" width="16.7109375" style="33" customWidth="1"/>
    <col min="3343" max="3343" width="15.85546875" style="33" customWidth="1"/>
    <col min="3344" max="3344" width="14.7109375" style="33" bestFit="1" customWidth="1"/>
    <col min="3345" max="3584" width="11.42578125" style="33"/>
    <col min="3585" max="3585" width="12" style="33" customWidth="1"/>
    <col min="3586" max="3586" width="11.42578125" style="33"/>
    <col min="3587" max="3587" width="6.140625" style="33" customWidth="1"/>
    <col min="3588" max="3588" width="7.42578125" style="33" customWidth="1"/>
    <col min="3589" max="3589" width="24.7109375" style="33" customWidth="1"/>
    <col min="3590" max="3591" width="12.5703125" style="33" customWidth="1"/>
    <col min="3592" max="3592" width="18" style="33" customWidth="1"/>
    <col min="3593" max="3593" width="15.7109375" style="33" customWidth="1"/>
    <col min="3594" max="3594" width="19" style="33" customWidth="1"/>
    <col min="3595" max="3595" width="16.7109375" style="33" customWidth="1"/>
    <col min="3596" max="3596" width="15.5703125" style="33" customWidth="1"/>
    <col min="3597" max="3597" width="19" style="33" customWidth="1"/>
    <col min="3598" max="3598" width="16.7109375" style="33" customWidth="1"/>
    <col min="3599" max="3599" width="15.85546875" style="33" customWidth="1"/>
    <col min="3600" max="3600" width="14.7109375" style="33" bestFit="1" customWidth="1"/>
    <col min="3601" max="3840" width="11.42578125" style="33"/>
    <col min="3841" max="3841" width="12" style="33" customWidth="1"/>
    <col min="3842" max="3842" width="11.42578125" style="33"/>
    <col min="3843" max="3843" width="6.140625" style="33" customWidth="1"/>
    <col min="3844" max="3844" width="7.42578125" style="33" customWidth="1"/>
    <col min="3845" max="3845" width="24.7109375" style="33" customWidth="1"/>
    <col min="3846" max="3847" width="12.5703125" style="33" customWidth="1"/>
    <col min="3848" max="3848" width="18" style="33" customWidth="1"/>
    <col min="3849" max="3849" width="15.7109375" style="33" customWidth="1"/>
    <col min="3850" max="3850" width="19" style="33" customWidth="1"/>
    <col min="3851" max="3851" width="16.7109375" style="33" customWidth="1"/>
    <col min="3852" max="3852" width="15.5703125" style="33" customWidth="1"/>
    <col min="3853" max="3853" width="19" style="33" customWidth="1"/>
    <col min="3854" max="3854" width="16.7109375" style="33" customWidth="1"/>
    <col min="3855" max="3855" width="15.85546875" style="33" customWidth="1"/>
    <col min="3856" max="3856" width="14.7109375" style="33" bestFit="1" customWidth="1"/>
    <col min="3857" max="4096" width="11.42578125" style="33"/>
    <col min="4097" max="4097" width="12" style="33" customWidth="1"/>
    <col min="4098" max="4098" width="11.42578125" style="33"/>
    <col min="4099" max="4099" width="6.140625" style="33" customWidth="1"/>
    <col min="4100" max="4100" width="7.42578125" style="33" customWidth="1"/>
    <col min="4101" max="4101" width="24.7109375" style="33" customWidth="1"/>
    <col min="4102" max="4103" width="12.5703125" style="33" customWidth="1"/>
    <col min="4104" max="4104" width="18" style="33" customWidth="1"/>
    <col min="4105" max="4105" width="15.7109375" style="33" customWidth="1"/>
    <col min="4106" max="4106" width="19" style="33" customWidth="1"/>
    <col min="4107" max="4107" width="16.7109375" style="33" customWidth="1"/>
    <col min="4108" max="4108" width="15.5703125" style="33" customWidth="1"/>
    <col min="4109" max="4109" width="19" style="33" customWidth="1"/>
    <col min="4110" max="4110" width="16.7109375" style="33" customWidth="1"/>
    <col min="4111" max="4111" width="15.85546875" style="33" customWidth="1"/>
    <col min="4112" max="4112" width="14.7109375" style="33" bestFit="1" customWidth="1"/>
    <col min="4113" max="4352" width="11.42578125" style="33"/>
    <col min="4353" max="4353" width="12" style="33" customWidth="1"/>
    <col min="4354" max="4354" width="11.42578125" style="33"/>
    <col min="4355" max="4355" width="6.140625" style="33" customWidth="1"/>
    <col min="4356" max="4356" width="7.42578125" style="33" customWidth="1"/>
    <col min="4357" max="4357" width="24.7109375" style="33" customWidth="1"/>
    <col min="4358" max="4359" width="12.5703125" style="33" customWidth="1"/>
    <col min="4360" max="4360" width="18" style="33" customWidth="1"/>
    <col min="4361" max="4361" width="15.7109375" style="33" customWidth="1"/>
    <col min="4362" max="4362" width="19" style="33" customWidth="1"/>
    <col min="4363" max="4363" width="16.7109375" style="33" customWidth="1"/>
    <col min="4364" max="4364" width="15.5703125" style="33" customWidth="1"/>
    <col min="4365" max="4365" width="19" style="33" customWidth="1"/>
    <col min="4366" max="4366" width="16.7109375" style="33" customWidth="1"/>
    <col min="4367" max="4367" width="15.85546875" style="33" customWidth="1"/>
    <col min="4368" max="4368" width="14.7109375" style="33" bestFit="1" customWidth="1"/>
    <col min="4369" max="4608" width="11.42578125" style="33"/>
    <col min="4609" max="4609" width="12" style="33" customWidth="1"/>
    <col min="4610" max="4610" width="11.42578125" style="33"/>
    <col min="4611" max="4611" width="6.140625" style="33" customWidth="1"/>
    <col min="4612" max="4612" width="7.42578125" style="33" customWidth="1"/>
    <col min="4613" max="4613" width="24.7109375" style="33" customWidth="1"/>
    <col min="4614" max="4615" width="12.5703125" style="33" customWidth="1"/>
    <col min="4616" max="4616" width="18" style="33" customWidth="1"/>
    <col min="4617" max="4617" width="15.7109375" style="33" customWidth="1"/>
    <col min="4618" max="4618" width="19" style="33" customWidth="1"/>
    <col min="4619" max="4619" width="16.7109375" style="33" customWidth="1"/>
    <col min="4620" max="4620" width="15.5703125" style="33" customWidth="1"/>
    <col min="4621" max="4621" width="19" style="33" customWidth="1"/>
    <col min="4622" max="4622" width="16.7109375" style="33" customWidth="1"/>
    <col min="4623" max="4623" width="15.85546875" style="33" customWidth="1"/>
    <col min="4624" max="4624" width="14.7109375" style="33" bestFit="1" customWidth="1"/>
    <col min="4625" max="4864" width="11.42578125" style="33"/>
    <col min="4865" max="4865" width="12" style="33" customWidth="1"/>
    <col min="4866" max="4866" width="11.42578125" style="33"/>
    <col min="4867" max="4867" width="6.140625" style="33" customWidth="1"/>
    <col min="4868" max="4868" width="7.42578125" style="33" customWidth="1"/>
    <col min="4869" max="4869" width="24.7109375" style="33" customWidth="1"/>
    <col min="4870" max="4871" width="12.5703125" style="33" customWidth="1"/>
    <col min="4872" max="4872" width="18" style="33" customWidth="1"/>
    <col min="4873" max="4873" width="15.7109375" style="33" customWidth="1"/>
    <col min="4874" max="4874" width="19" style="33" customWidth="1"/>
    <col min="4875" max="4875" width="16.7109375" style="33" customWidth="1"/>
    <col min="4876" max="4876" width="15.5703125" style="33" customWidth="1"/>
    <col min="4877" max="4877" width="19" style="33" customWidth="1"/>
    <col min="4878" max="4878" width="16.7109375" style="33" customWidth="1"/>
    <col min="4879" max="4879" width="15.85546875" style="33" customWidth="1"/>
    <col min="4880" max="4880" width="14.7109375" style="33" bestFit="1" customWidth="1"/>
    <col min="4881" max="5120" width="11.42578125" style="33"/>
    <col min="5121" max="5121" width="12" style="33" customWidth="1"/>
    <col min="5122" max="5122" width="11.42578125" style="33"/>
    <col min="5123" max="5123" width="6.140625" style="33" customWidth="1"/>
    <col min="5124" max="5124" width="7.42578125" style="33" customWidth="1"/>
    <col min="5125" max="5125" width="24.7109375" style="33" customWidth="1"/>
    <col min="5126" max="5127" width="12.5703125" style="33" customWidth="1"/>
    <col min="5128" max="5128" width="18" style="33" customWidth="1"/>
    <col min="5129" max="5129" width="15.7109375" style="33" customWidth="1"/>
    <col min="5130" max="5130" width="19" style="33" customWidth="1"/>
    <col min="5131" max="5131" width="16.7109375" style="33" customWidth="1"/>
    <col min="5132" max="5132" width="15.5703125" style="33" customWidth="1"/>
    <col min="5133" max="5133" width="19" style="33" customWidth="1"/>
    <col min="5134" max="5134" width="16.7109375" style="33" customWidth="1"/>
    <col min="5135" max="5135" width="15.85546875" style="33" customWidth="1"/>
    <col min="5136" max="5136" width="14.7109375" style="33" bestFit="1" customWidth="1"/>
    <col min="5137" max="5376" width="11.42578125" style="33"/>
    <col min="5377" max="5377" width="12" style="33" customWidth="1"/>
    <col min="5378" max="5378" width="11.42578125" style="33"/>
    <col min="5379" max="5379" width="6.140625" style="33" customWidth="1"/>
    <col min="5380" max="5380" width="7.42578125" style="33" customWidth="1"/>
    <col min="5381" max="5381" width="24.7109375" style="33" customWidth="1"/>
    <col min="5382" max="5383" width="12.5703125" style="33" customWidth="1"/>
    <col min="5384" max="5384" width="18" style="33" customWidth="1"/>
    <col min="5385" max="5385" width="15.7109375" style="33" customWidth="1"/>
    <col min="5386" max="5386" width="19" style="33" customWidth="1"/>
    <col min="5387" max="5387" width="16.7109375" style="33" customWidth="1"/>
    <col min="5388" max="5388" width="15.5703125" style="33" customWidth="1"/>
    <col min="5389" max="5389" width="19" style="33" customWidth="1"/>
    <col min="5390" max="5390" width="16.7109375" style="33" customWidth="1"/>
    <col min="5391" max="5391" width="15.85546875" style="33" customWidth="1"/>
    <col min="5392" max="5392" width="14.7109375" style="33" bestFit="1" customWidth="1"/>
    <col min="5393" max="5632" width="11.42578125" style="33"/>
    <col min="5633" max="5633" width="12" style="33" customWidth="1"/>
    <col min="5634" max="5634" width="11.42578125" style="33"/>
    <col min="5635" max="5635" width="6.140625" style="33" customWidth="1"/>
    <col min="5636" max="5636" width="7.42578125" style="33" customWidth="1"/>
    <col min="5637" max="5637" width="24.7109375" style="33" customWidth="1"/>
    <col min="5638" max="5639" width="12.5703125" style="33" customWidth="1"/>
    <col min="5640" max="5640" width="18" style="33" customWidth="1"/>
    <col min="5641" max="5641" width="15.7109375" style="33" customWidth="1"/>
    <col min="5642" max="5642" width="19" style="33" customWidth="1"/>
    <col min="5643" max="5643" width="16.7109375" style="33" customWidth="1"/>
    <col min="5644" max="5644" width="15.5703125" style="33" customWidth="1"/>
    <col min="5645" max="5645" width="19" style="33" customWidth="1"/>
    <col min="5646" max="5646" width="16.7109375" style="33" customWidth="1"/>
    <col min="5647" max="5647" width="15.85546875" style="33" customWidth="1"/>
    <col min="5648" max="5648" width="14.7109375" style="33" bestFit="1" customWidth="1"/>
    <col min="5649" max="5888" width="11.42578125" style="33"/>
    <col min="5889" max="5889" width="12" style="33" customWidth="1"/>
    <col min="5890" max="5890" width="11.42578125" style="33"/>
    <col min="5891" max="5891" width="6.140625" style="33" customWidth="1"/>
    <col min="5892" max="5892" width="7.42578125" style="33" customWidth="1"/>
    <col min="5893" max="5893" width="24.7109375" style="33" customWidth="1"/>
    <col min="5894" max="5895" width="12.5703125" style="33" customWidth="1"/>
    <col min="5896" max="5896" width="18" style="33" customWidth="1"/>
    <col min="5897" max="5897" width="15.7109375" style="33" customWidth="1"/>
    <col min="5898" max="5898" width="19" style="33" customWidth="1"/>
    <col min="5899" max="5899" width="16.7109375" style="33" customWidth="1"/>
    <col min="5900" max="5900" width="15.5703125" style="33" customWidth="1"/>
    <col min="5901" max="5901" width="19" style="33" customWidth="1"/>
    <col min="5902" max="5902" width="16.7109375" style="33" customWidth="1"/>
    <col min="5903" max="5903" width="15.85546875" style="33" customWidth="1"/>
    <col min="5904" max="5904" width="14.7109375" style="33" bestFit="1" customWidth="1"/>
    <col min="5905" max="6144" width="11.42578125" style="33"/>
    <col min="6145" max="6145" width="12" style="33" customWidth="1"/>
    <col min="6146" max="6146" width="11.42578125" style="33"/>
    <col min="6147" max="6147" width="6.140625" style="33" customWidth="1"/>
    <col min="6148" max="6148" width="7.42578125" style="33" customWidth="1"/>
    <col min="6149" max="6149" width="24.7109375" style="33" customWidth="1"/>
    <col min="6150" max="6151" width="12.5703125" style="33" customWidth="1"/>
    <col min="6152" max="6152" width="18" style="33" customWidth="1"/>
    <col min="6153" max="6153" width="15.7109375" style="33" customWidth="1"/>
    <col min="6154" max="6154" width="19" style="33" customWidth="1"/>
    <col min="6155" max="6155" width="16.7109375" style="33" customWidth="1"/>
    <col min="6156" max="6156" width="15.5703125" style="33" customWidth="1"/>
    <col min="6157" max="6157" width="19" style="33" customWidth="1"/>
    <col min="6158" max="6158" width="16.7109375" style="33" customWidth="1"/>
    <col min="6159" max="6159" width="15.85546875" style="33" customWidth="1"/>
    <col min="6160" max="6160" width="14.7109375" style="33" bestFit="1" customWidth="1"/>
    <col min="6161" max="6400" width="11.42578125" style="33"/>
    <col min="6401" max="6401" width="12" style="33" customWidth="1"/>
    <col min="6402" max="6402" width="11.42578125" style="33"/>
    <col min="6403" max="6403" width="6.140625" style="33" customWidth="1"/>
    <col min="6404" max="6404" width="7.42578125" style="33" customWidth="1"/>
    <col min="6405" max="6405" width="24.7109375" style="33" customWidth="1"/>
    <col min="6406" max="6407" width="12.5703125" style="33" customWidth="1"/>
    <col min="6408" max="6408" width="18" style="33" customWidth="1"/>
    <col min="6409" max="6409" width="15.7109375" style="33" customWidth="1"/>
    <col min="6410" max="6410" width="19" style="33" customWidth="1"/>
    <col min="6411" max="6411" width="16.7109375" style="33" customWidth="1"/>
    <col min="6412" max="6412" width="15.5703125" style="33" customWidth="1"/>
    <col min="6413" max="6413" width="19" style="33" customWidth="1"/>
    <col min="6414" max="6414" width="16.7109375" style="33" customWidth="1"/>
    <col min="6415" max="6415" width="15.85546875" style="33" customWidth="1"/>
    <col min="6416" max="6416" width="14.7109375" style="33" bestFit="1" customWidth="1"/>
    <col min="6417" max="6656" width="11.42578125" style="33"/>
    <col min="6657" max="6657" width="12" style="33" customWidth="1"/>
    <col min="6658" max="6658" width="11.42578125" style="33"/>
    <col min="6659" max="6659" width="6.140625" style="33" customWidth="1"/>
    <col min="6660" max="6660" width="7.42578125" style="33" customWidth="1"/>
    <col min="6661" max="6661" width="24.7109375" style="33" customWidth="1"/>
    <col min="6662" max="6663" width="12.5703125" style="33" customWidth="1"/>
    <col min="6664" max="6664" width="18" style="33" customWidth="1"/>
    <col min="6665" max="6665" width="15.7109375" style="33" customWidth="1"/>
    <col min="6666" max="6666" width="19" style="33" customWidth="1"/>
    <col min="6667" max="6667" width="16.7109375" style="33" customWidth="1"/>
    <col min="6668" max="6668" width="15.5703125" style="33" customWidth="1"/>
    <col min="6669" max="6669" width="19" style="33" customWidth="1"/>
    <col min="6670" max="6670" width="16.7109375" style="33" customWidth="1"/>
    <col min="6671" max="6671" width="15.85546875" style="33" customWidth="1"/>
    <col min="6672" max="6672" width="14.7109375" style="33" bestFit="1" customWidth="1"/>
    <col min="6673" max="6912" width="11.42578125" style="33"/>
    <col min="6913" max="6913" width="12" style="33" customWidth="1"/>
    <col min="6914" max="6914" width="11.42578125" style="33"/>
    <col min="6915" max="6915" width="6.140625" style="33" customWidth="1"/>
    <col min="6916" max="6916" width="7.42578125" style="33" customWidth="1"/>
    <col min="6917" max="6917" width="24.7109375" style="33" customWidth="1"/>
    <col min="6918" max="6919" width="12.5703125" style="33" customWidth="1"/>
    <col min="6920" max="6920" width="18" style="33" customWidth="1"/>
    <col min="6921" max="6921" width="15.7109375" style="33" customWidth="1"/>
    <col min="6922" max="6922" width="19" style="33" customWidth="1"/>
    <col min="6923" max="6923" width="16.7109375" style="33" customWidth="1"/>
    <col min="6924" max="6924" width="15.5703125" style="33" customWidth="1"/>
    <col min="6925" max="6925" width="19" style="33" customWidth="1"/>
    <col min="6926" max="6926" width="16.7109375" style="33" customWidth="1"/>
    <col min="6927" max="6927" width="15.85546875" style="33" customWidth="1"/>
    <col min="6928" max="6928" width="14.7109375" style="33" bestFit="1" customWidth="1"/>
    <col min="6929" max="7168" width="11.42578125" style="33"/>
    <col min="7169" max="7169" width="12" style="33" customWidth="1"/>
    <col min="7170" max="7170" width="11.42578125" style="33"/>
    <col min="7171" max="7171" width="6.140625" style="33" customWidth="1"/>
    <col min="7172" max="7172" width="7.42578125" style="33" customWidth="1"/>
    <col min="7173" max="7173" width="24.7109375" style="33" customWidth="1"/>
    <col min="7174" max="7175" width="12.5703125" style="33" customWidth="1"/>
    <col min="7176" max="7176" width="18" style="33" customWidth="1"/>
    <col min="7177" max="7177" width="15.7109375" style="33" customWidth="1"/>
    <col min="7178" max="7178" width="19" style="33" customWidth="1"/>
    <col min="7179" max="7179" width="16.7109375" style="33" customWidth="1"/>
    <col min="7180" max="7180" width="15.5703125" style="33" customWidth="1"/>
    <col min="7181" max="7181" width="19" style="33" customWidth="1"/>
    <col min="7182" max="7182" width="16.7109375" style="33" customWidth="1"/>
    <col min="7183" max="7183" width="15.85546875" style="33" customWidth="1"/>
    <col min="7184" max="7184" width="14.7109375" style="33" bestFit="1" customWidth="1"/>
    <col min="7185" max="7424" width="11.42578125" style="33"/>
    <col min="7425" max="7425" width="12" style="33" customWidth="1"/>
    <col min="7426" max="7426" width="11.42578125" style="33"/>
    <col min="7427" max="7427" width="6.140625" style="33" customWidth="1"/>
    <col min="7428" max="7428" width="7.42578125" style="33" customWidth="1"/>
    <col min="7429" max="7429" width="24.7109375" style="33" customWidth="1"/>
    <col min="7430" max="7431" width="12.5703125" style="33" customWidth="1"/>
    <col min="7432" max="7432" width="18" style="33" customWidth="1"/>
    <col min="7433" max="7433" width="15.7109375" style="33" customWidth="1"/>
    <col min="7434" max="7434" width="19" style="33" customWidth="1"/>
    <col min="7435" max="7435" width="16.7109375" style="33" customWidth="1"/>
    <col min="7436" max="7436" width="15.5703125" style="33" customWidth="1"/>
    <col min="7437" max="7437" width="19" style="33" customWidth="1"/>
    <col min="7438" max="7438" width="16.7109375" style="33" customWidth="1"/>
    <col min="7439" max="7439" width="15.85546875" style="33" customWidth="1"/>
    <col min="7440" max="7440" width="14.7109375" style="33" bestFit="1" customWidth="1"/>
    <col min="7441" max="7680" width="11.42578125" style="33"/>
    <col min="7681" max="7681" width="12" style="33" customWidth="1"/>
    <col min="7682" max="7682" width="11.42578125" style="33"/>
    <col min="7683" max="7683" width="6.140625" style="33" customWidth="1"/>
    <col min="7684" max="7684" width="7.42578125" style="33" customWidth="1"/>
    <col min="7685" max="7685" width="24.7109375" style="33" customWidth="1"/>
    <col min="7686" max="7687" width="12.5703125" style="33" customWidth="1"/>
    <col min="7688" max="7688" width="18" style="33" customWidth="1"/>
    <col min="7689" max="7689" width="15.7109375" style="33" customWidth="1"/>
    <col min="7690" max="7690" width="19" style="33" customWidth="1"/>
    <col min="7691" max="7691" width="16.7109375" style="33" customWidth="1"/>
    <col min="7692" max="7692" width="15.5703125" style="33" customWidth="1"/>
    <col min="7693" max="7693" width="19" style="33" customWidth="1"/>
    <col min="7694" max="7694" width="16.7109375" style="33" customWidth="1"/>
    <col min="7695" max="7695" width="15.85546875" style="33" customWidth="1"/>
    <col min="7696" max="7696" width="14.7109375" style="33" bestFit="1" customWidth="1"/>
    <col min="7697" max="7936" width="11.42578125" style="33"/>
    <col min="7937" max="7937" width="12" style="33" customWidth="1"/>
    <col min="7938" max="7938" width="11.42578125" style="33"/>
    <col min="7939" max="7939" width="6.140625" style="33" customWidth="1"/>
    <col min="7940" max="7940" width="7.42578125" style="33" customWidth="1"/>
    <col min="7941" max="7941" width="24.7109375" style="33" customWidth="1"/>
    <col min="7942" max="7943" width="12.5703125" style="33" customWidth="1"/>
    <col min="7944" max="7944" width="18" style="33" customWidth="1"/>
    <col min="7945" max="7945" width="15.7109375" style="33" customWidth="1"/>
    <col min="7946" max="7946" width="19" style="33" customWidth="1"/>
    <col min="7947" max="7947" width="16.7109375" style="33" customWidth="1"/>
    <col min="7948" max="7948" width="15.5703125" style="33" customWidth="1"/>
    <col min="7949" max="7949" width="19" style="33" customWidth="1"/>
    <col min="7950" max="7950" width="16.7109375" style="33" customWidth="1"/>
    <col min="7951" max="7951" width="15.85546875" style="33" customWidth="1"/>
    <col min="7952" max="7952" width="14.7109375" style="33" bestFit="1" customWidth="1"/>
    <col min="7953" max="8192" width="11.42578125" style="33"/>
    <col min="8193" max="8193" width="12" style="33" customWidth="1"/>
    <col min="8194" max="8194" width="11.42578125" style="33"/>
    <col min="8195" max="8195" width="6.140625" style="33" customWidth="1"/>
    <col min="8196" max="8196" width="7.42578125" style="33" customWidth="1"/>
    <col min="8197" max="8197" width="24.7109375" style="33" customWidth="1"/>
    <col min="8198" max="8199" width="12.5703125" style="33" customWidth="1"/>
    <col min="8200" max="8200" width="18" style="33" customWidth="1"/>
    <col min="8201" max="8201" width="15.7109375" style="33" customWidth="1"/>
    <col min="8202" max="8202" width="19" style="33" customWidth="1"/>
    <col min="8203" max="8203" width="16.7109375" style="33" customWidth="1"/>
    <col min="8204" max="8204" width="15.5703125" style="33" customWidth="1"/>
    <col min="8205" max="8205" width="19" style="33" customWidth="1"/>
    <col min="8206" max="8206" width="16.7109375" style="33" customWidth="1"/>
    <col min="8207" max="8207" width="15.85546875" style="33" customWidth="1"/>
    <col min="8208" max="8208" width="14.7109375" style="33" bestFit="1" customWidth="1"/>
    <col min="8209" max="8448" width="11.42578125" style="33"/>
    <col min="8449" max="8449" width="12" style="33" customWidth="1"/>
    <col min="8450" max="8450" width="11.42578125" style="33"/>
    <col min="8451" max="8451" width="6.140625" style="33" customWidth="1"/>
    <col min="8452" max="8452" width="7.42578125" style="33" customWidth="1"/>
    <col min="8453" max="8453" width="24.7109375" style="33" customWidth="1"/>
    <col min="8454" max="8455" width="12.5703125" style="33" customWidth="1"/>
    <col min="8456" max="8456" width="18" style="33" customWidth="1"/>
    <col min="8457" max="8457" width="15.7109375" style="33" customWidth="1"/>
    <col min="8458" max="8458" width="19" style="33" customWidth="1"/>
    <col min="8459" max="8459" width="16.7109375" style="33" customWidth="1"/>
    <col min="8460" max="8460" width="15.5703125" style="33" customWidth="1"/>
    <col min="8461" max="8461" width="19" style="33" customWidth="1"/>
    <col min="8462" max="8462" width="16.7109375" style="33" customWidth="1"/>
    <col min="8463" max="8463" width="15.85546875" style="33" customWidth="1"/>
    <col min="8464" max="8464" width="14.7109375" style="33" bestFit="1" customWidth="1"/>
    <col min="8465" max="8704" width="11.42578125" style="33"/>
    <col min="8705" max="8705" width="12" style="33" customWidth="1"/>
    <col min="8706" max="8706" width="11.42578125" style="33"/>
    <col min="8707" max="8707" width="6.140625" style="33" customWidth="1"/>
    <col min="8708" max="8708" width="7.42578125" style="33" customWidth="1"/>
    <col min="8709" max="8709" width="24.7109375" style="33" customWidth="1"/>
    <col min="8710" max="8711" width="12.5703125" style="33" customWidth="1"/>
    <col min="8712" max="8712" width="18" style="33" customWidth="1"/>
    <col min="8713" max="8713" width="15.7109375" style="33" customWidth="1"/>
    <col min="8714" max="8714" width="19" style="33" customWidth="1"/>
    <col min="8715" max="8715" width="16.7109375" style="33" customWidth="1"/>
    <col min="8716" max="8716" width="15.5703125" style="33" customWidth="1"/>
    <col min="8717" max="8717" width="19" style="33" customWidth="1"/>
    <col min="8718" max="8718" width="16.7109375" style="33" customWidth="1"/>
    <col min="8719" max="8719" width="15.85546875" style="33" customWidth="1"/>
    <col min="8720" max="8720" width="14.7109375" style="33" bestFit="1" customWidth="1"/>
    <col min="8721" max="8960" width="11.42578125" style="33"/>
    <col min="8961" max="8961" width="12" style="33" customWidth="1"/>
    <col min="8962" max="8962" width="11.42578125" style="33"/>
    <col min="8963" max="8963" width="6.140625" style="33" customWidth="1"/>
    <col min="8964" max="8964" width="7.42578125" style="33" customWidth="1"/>
    <col min="8965" max="8965" width="24.7109375" style="33" customWidth="1"/>
    <col min="8966" max="8967" width="12.5703125" style="33" customWidth="1"/>
    <col min="8968" max="8968" width="18" style="33" customWidth="1"/>
    <col min="8969" max="8969" width="15.7109375" style="33" customWidth="1"/>
    <col min="8970" max="8970" width="19" style="33" customWidth="1"/>
    <col min="8971" max="8971" width="16.7109375" style="33" customWidth="1"/>
    <col min="8972" max="8972" width="15.5703125" style="33" customWidth="1"/>
    <col min="8973" max="8973" width="19" style="33" customWidth="1"/>
    <col min="8974" max="8974" width="16.7109375" style="33" customWidth="1"/>
    <col min="8975" max="8975" width="15.85546875" style="33" customWidth="1"/>
    <col min="8976" max="8976" width="14.7109375" style="33" bestFit="1" customWidth="1"/>
    <col min="8977" max="9216" width="11.42578125" style="33"/>
    <col min="9217" max="9217" width="12" style="33" customWidth="1"/>
    <col min="9218" max="9218" width="11.42578125" style="33"/>
    <col min="9219" max="9219" width="6.140625" style="33" customWidth="1"/>
    <col min="9220" max="9220" width="7.42578125" style="33" customWidth="1"/>
    <col min="9221" max="9221" width="24.7109375" style="33" customWidth="1"/>
    <col min="9222" max="9223" width="12.5703125" style="33" customWidth="1"/>
    <col min="9224" max="9224" width="18" style="33" customWidth="1"/>
    <col min="9225" max="9225" width="15.7109375" style="33" customWidth="1"/>
    <col min="9226" max="9226" width="19" style="33" customWidth="1"/>
    <col min="9227" max="9227" width="16.7109375" style="33" customWidth="1"/>
    <col min="9228" max="9228" width="15.5703125" style="33" customWidth="1"/>
    <col min="9229" max="9229" width="19" style="33" customWidth="1"/>
    <col min="9230" max="9230" width="16.7109375" style="33" customWidth="1"/>
    <col min="9231" max="9231" width="15.85546875" style="33" customWidth="1"/>
    <col min="9232" max="9232" width="14.7109375" style="33" bestFit="1" customWidth="1"/>
    <col min="9233" max="9472" width="11.42578125" style="33"/>
    <col min="9473" max="9473" width="12" style="33" customWidth="1"/>
    <col min="9474" max="9474" width="11.42578125" style="33"/>
    <col min="9475" max="9475" width="6.140625" style="33" customWidth="1"/>
    <col min="9476" max="9476" width="7.42578125" style="33" customWidth="1"/>
    <col min="9477" max="9477" width="24.7109375" style="33" customWidth="1"/>
    <col min="9478" max="9479" width="12.5703125" style="33" customWidth="1"/>
    <col min="9480" max="9480" width="18" style="33" customWidth="1"/>
    <col min="9481" max="9481" width="15.7109375" style="33" customWidth="1"/>
    <col min="9482" max="9482" width="19" style="33" customWidth="1"/>
    <col min="9483" max="9483" width="16.7109375" style="33" customWidth="1"/>
    <col min="9484" max="9484" width="15.5703125" style="33" customWidth="1"/>
    <col min="9485" max="9485" width="19" style="33" customWidth="1"/>
    <col min="9486" max="9486" width="16.7109375" style="33" customWidth="1"/>
    <col min="9487" max="9487" width="15.85546875" style="33" customWidth="1"/>
    <col min="9488" max="9488" width="14.7109375" style="33" bestFit="1" customWidth="1"/>
    <col min="9489" max="9728" width="11.42578125" style="33"/>
    <col min="9729" max="9729" width="12" style="33" customWidth="1"/>
    <col min="9730" max="9730" width="11.42578125" style="33"/>
    <col min="9731" max="9731" width="6.140625" style="33" customWidth="1"/>
    <col min="9732" max="9732" width="7.42578125" style="33" customWidth="1"/>
    <col min="9733" max="9733" width="24.7109375" style="33" customWidth="1"/>
    <col min="9734" max="9735" width="12.5703125" style="33" customWidth="1"/>
    <col min="9736" max="9736" width="18" style="33" customWidth="1"/>
    <col min="9737" max="9737" width="15.7109375" style="33" customWidth="1"/>
    <col min="9738" max="9738" width="19" style="33" customWidth="1"/>
    <col min="9739" max="9739" width="16.7109375" style="33" customWidth="1"/>
    <col min="9740" max="9740" width="15.5703125" style="33" customWidth="1"/>
    <col min="9741" max="9741" width="19" style="33" customWidth="1"/>
    <col min="9742" max="9742" width="16.7109375" style="33" customWidth="1"/>
    <col min="9743" max="9743" width="15.85546875" style="33" customWidth="1"/>
    <col min="9744" max="9744" width="14.7109375" style="33" bestFit="1" customWidth="1"/>
    <col min="9745" max="9984" width="11.42578125" style="33"/>
    <col min="9985" max="9985" width="12" style="33" customWidth="1"/>
    <col min="9986" max="9986" width="11.42578125" style="33"/>
    <col min="9987" max="9987" width="6.140625" style="33" customWidth="1"/>
    <col min="9988" max="9988" width="7.42578125" style="33" customWidth="1"/>
    <col min="9989" max="9989" width="24.7109375" style="33" customWidth="1"/>
    <col min="9990" max="9991" width="12.5703125" style="33" customWidth="1"/>
    <col min="9992" max="9992" width="18" style="33" customWidth="1"/>
    <col min="9993" max="9993" width="15.7109375" style="33" customWidth="1"/>
    <col min="9994" max="9994" width="19" style="33" customWidth="1"/>
    <col min="9995" max="9995" width="16.7109375" style="33" customWidth="1"/>
    <col min="9996" max="9996" width="15.5703125" style="33" customWidth="1"/>
    <col min="9997" max="9997" width="19" style="33" customWidth="1"/>
    <col min="9998" max="9998" width="16.7109375" style="33" customWidth="1"/>
    <col min="9999" max="9999" width="15.85546875" style="33" customWidth="1"/>
    <col min="10000" max="10000" width="14.7109375" style="33" bestFit="1" customWidth="1"/>
    <col min="10001" max="10240" width="11.42578125" style="33"/>
    <col min="10241" max="10241" width="12" style="33" customWidth="1"/>
    <col min="10242" max="10242" width="11.42578125" style="33"/>
    <col min="10243" max="10243" width="6.140625" style="33" customWidth="1"/>
    <col min="10244" max="10244" width="7.42578125" style="33" customWidth="1"/>
    <col min="10245" max="10245" width="24.7109375" style="33" customWidth="1"/>
    <col min="10246" max="10247" width="12.5703125" style="33" customWidth="1"/>
    <col min="10248" max="10248" width="18" style="33" customWidth="1"/>
    <col min="10249" max="10249" width="15.7109375" style="33" customWidth="1"/>
    <col min="10250" max="10250" width="19" style="33" customWidth="1"/>
    <col min="10251" max="10251" width="16.7109375" style="33" customWidth="1"/>
    <col min="10252" max="10252" width="15.5703125" style="33" customWidth="1"/>
    <col min="10253" max="10253" width="19" style="33" customWidth="1"/>
    <col min="10254" max="10254" width="16.7109375" style="33" customWidth="1"/>
    <col min="10255" max="10255" width="15.85546875" style="33" customWidth="1"/>
    <col min="10256" max="10256" width="14.7109375" style="33" bestFit="1" customWidth="1"/>
    <col min="10257" max="10496" width="11.42578125" style="33"/>
    <col min="10497" max="10497" width="12" style="33" customWidth="1"/>
    <col min="10498" max="10498" width="11.42578125" style="33"/>
    <col min="10499" max="10499" width="6.140625" style="33" customWidth="1"/>
    <col min="10500" max="10500" width="7.42578125" style="33" customWidth="1"/>
    <col min="10501" max="10501" width="24.7109375" style="33" customWidth="1"/>
    <col min="10502" max="10503" width="12.5703125" style="33" customWidth="1"/>
    <col min="10504" max="10504" width="18" style="33" customWidth="1"/>
    <col min="10505" max="10505" width="15.7109375" style="33" customWidth="1"/>
    <col min="10506" max="10506" width="19" style="33" customWidth="1"/>
    <col min="10507" max="10507" width="16.7109375" style="33" customWidth="1"/>
    <col min="10508" max="10508" width="15.5703125" style="33" customWidth="1"/>
    <col min="10509" max="10509" width="19" style="33" customWidth="1"/>
    <col min="10510" max="10510" width="16.7109375" style="33" customWidth="1"/>
    <col min="10511" max="10511" width="15.85546875" style="33" customWidth="1"/>
    <col min="10512" max="10512" width="14.7109375" style="33" bestFit="1" customWidth="1"/>
    <col min="10513" max="10752" width="11.42578125" style="33"/>
    <col min="10753" max="10753" width="12" style="33" customWidth="1"/>
    <col min="10754" max="10754" width="11.42578125" style="33"/>
    <col min="10755" max="10755" width="6.140625" style="33" customWidth="1"/>
    <col min="10756" max="10756" width="7.42578125" style="33" customWidth="1"/>
    <col min="10757" max="10757" width="24.7109375" style="33" customWidth="1"/>
    <col min="10758" max="10759" width="12.5703125" style="33" customWidth="1"/>
    <col min="10760" max="10760" width="18" style="33" customWidth="1"/>
    <col min="10761" max="10761" width="15.7109375" style="33" customWidth="1"/>
    <col min="10762" max="10762" width="19" style="33" customWidth="1"/>
    <col min="10763" max="10763" width="16.7109375" style="33" customWidth="1"/>
    <col min="10764" max="10764" width="15.5703125" style="33" customWidth="1"/>
    <col min="10765" max="10765" width="19" style="33" customWidth="1"/>
    <col min="10766" max="10766" width="16.7109375" style="33" customWidth="1"/>
    <col min="10767" max="10767" width="15.85546875" style="33" customWidth="1"/>
    <col min="10768" max="10768" width="14.7109375" style="33" bestFit="1" customWidth="1"/>
    <col min="10769" max="11008" width="11.42578125" style="33"/>
    <col min="11009" max="11009" width="12" style="33" customWidth="1"/>
    <col min="11010" max="11010" width="11.42578125" style="33"/>
    <col min="11011" max="11011" width="6.140625" style="33" customWidth="1"/>
    <col min="11012" max="11012" width="7.42578125" style="33" customWidth="1"/>
    <col min="11013" max="11013" width="24.7109375" style="33" customWidth="1"/>
    <col min="11014" max="11015" width="12.5703125" style="33" customWidth="1"/>
    <col min="11016" max="11016" width="18" style="33" customWidth="1"/>
    <col min="11017" max="11017" width="15.7109375" style="33" customWidth="1"/>
    <col min="11018" max="11018" width="19" style="33" customWidth="1"/>
    <col min="11019" max="11019" width="16.7109375" style="33" customWidth="1"/>
    <col min="11020" max="11020" width="15.5703125" style="33" customWidth="1"/>
    <col min="11021" max="11021" width="19" style="33" customWidth="1"/>
    <col min="11022" max="11022" width="16.7109375" style="33" customWidth="1"/>
    <col min="11023" max="11023" width="15.85546875" style="33" customWidth="1"/>
    <col min="11024" max="11024" width="14.7109375" style="33" bestFit="1" customWidth="1"/>
    <col min="11025" max="11264" width="11.42578125" style="33"/>
    <col min="11265" max="11265" width="12" style="33" customWidth="1"/>
    <col min="11266" max="11266" width="11.42578125" style="33"/>
    <col min="11267" max="11267" width="6.140625" style="33" customWidth="1"/>
    <col min="11268" max="11268" width="7.42578125" style="33" customWidth="1"/>
    <col min="11269" max="11269" width="24.7109375" style="33" customWidth="1"/>
    <col min="11270" max="11271" width="12.5703125" style="33" customWidth="1"/>
    <col min="11272" max="11272" width="18" style="33" customWidth="1"/>
    <col min="11273" max="11273" width="15.7109375" style="33" customWidth="1"/>
    <col min="11274" max="11274" width="19" style="33" customWidth="1"/>
    <col min="11275" max="11275" width="16.7109375" style="33" customWidth="1"/>
    <col min="11276" max="11276" width="15.5703125" style="33" customWidth="1"/>
    <col min="11277" max="11277" width="19" style="33" customWidth="1"/>
    <col min="11278" max="11278" width="16.7109375" style="33" customWidth="1"/>
    <col min="11279" max="11279" width="15.85546875" style="33" customWidth="1"/>
    <col min="11280" max="11280" width="14.7109375" style="33" bestFit="1" customWidth="1"/>
    <col min="11281" max="11520" width="11.42578125" style="33"/>
    <col min="11521" max="11521" width="12" style="33" customWidth="1"/>
    <col min="11522" max="11522" width="11.42578125" style="33"/>
    <col min="11523" max="11523" width="6.140625" style="33" customWidth="1"/>
    <col min="11524" max="11524" width="7.42578125" style="33" customWidth="1"/>
    <col min="11525" max="11525" width="24.7109375" style="33" customWidth="1"/>
    <col min="11526" max="11527" width="12.5703125" style="33" customWidth="1"/>
    <col min="11528" max="11528" width="18" style="33" customWidth="1"/>
    <col min="11529" max="11529" width="15.7109375" style="33" customWidth="1"/>
    <col min="11530" max="11530" width="19" style="33" customWidth="1"/>
    <col min="11531" max="11531" width="16.7109375" style="33" customWidth="1"/>
    <col min="11532" max="11532" width="15.5703125" style="33" customWidth="1"/>
    <col min="11533" max="11533" width="19" style="33" customWidth="1"/>
    <col min="11534" max="11534" width="16.7109375" style="33" customWidth="1"/>
    <col min="11535" max="11535" width="15.85546875" style="33" customWidth="1"/>
    <col min="11536" max="11536" width="14.7109375" style="33" bestFit="1" customWidth="1"/>
    <col min="11537" max="11776" width="11.42578125" style="33"/>
    <col min="11777" max="11777" width="12" style="33" customWidth="1"/>
    <col min="11778" max="11778" width="11.42578125" style="33"/>
    <col min="11779" max="11779" width="6.140625" style="33" customWidth="1"/>
    <col min="11780" max="11780" width="7.42578125" style="33" customWidth="1"/>
    <col min="11781" max="11781" width="24.7109375" style="33" customWidth="1"/>
    <col min="11782" max="11783" width="12.5703125" style="33" customWidth="1"/>
    <col min="11784" max="11784" width="18" style="33" customWidth="1"/>
    <col min="11785" max="11785" width="15.7109375" style="33" customWidth="1"/>
    <col min="11786" max="11786" width="19" style="33" customWidth="1"/>
    <col min="11787" max="11787" width="16.7109375" style="33" customWidth="1"/>
    <col min="11788" max="11788" width="15.5703125" style="33" customWidth="1"/>
    <col min="11789" max="11789" width="19" style="33" customWidth="1"/>
    <col min="11790" max="11790" width="16.7109375" style="33" customWidth="1"/>
    <col min="11791" max="11791" width="15.85546875" style="33" customWidth="1"/>
    <col min="11792" max="11792" width="14.7109375" style="33" bestFit="1" customWidth="1"/>
    <col min="11793" max="12032" width="11.42578125" style="33"/>
    <col min="12033" max="12033" width="12" style="33" customWidth="1"/>
    <col min="12034" max="12034" width="11.42578125" style="33"/>
    <col min="12035" max="12035" width="6.140625" style="33" customWidth="1"/>
    <col min="12036" max="12036" width="7.42578125" style="33" customWidth="1"/>
    <col min="12037" max="12037" width="24.7109375" style="33" customWidth="1"/>
    <col min="12038" max="12039" width="12.5703125" style="33" customWidth="1"/>
    <col min="12040" max="12040" width="18" style="33" customWidth="1"/>
    <col min="12041" max="12041" width="15.7109375" style="33" customWidth="1"/>
    <col min="12042" max="12042" width="19" style="33" customWidth="1"/>
    <col min="12043" max="12043" width="16.7109375" style="33" customWidth="1"/>
    <col min="12044" max="12044" width="15.5703125" style="33" customWidth="1"/>
    <col min="12045" max="12045" width="19" style="33" customWidth="1"/>
    <col min="12046" max="12046" width="16.7109375" style="33" customWidth="1"/>
    <col min="12047" max="12047" width="15.85546875" style="33" customWidth="1"/>
    <col min="12048" max="12048" width="14.7109375" style="33" bestFit="1" customWidth="1"/>
    <col min="12049" max="12288" width="11.42578125" style="33"/>
    <col min="12289" max="12289" width="12" style="33" customWidth="1"/>
    <col min="12290" max="12290" width="11.42578125" style="33"/>
    <col min="12291" max="12291" width="6.140625" style="33" customWidth="1"/>
    <col min="12292" max="12292" width="7.42578125" style="33" customWidth="1"/>
    <col min="12293" max="12293" width="24.7109375" style="33" customWidth="1"/>
    <col min="12294" max="12295" width="12.5703125" style="33" customWidth="1"/>
    <col min="12296" max="12296" width="18" style="33" customWidth="1"/>
    <col min="12297" max="12297" width="15.7109375" style="33" customWidth="1"/>
    <col min="12298" max="12298" width="19" style="33" customWidth="1"/>
    <col min="12299" max="12299" width="16.7109375" style="33" customWidth="1"/>
    <col min="12300" max="12300" width="15.5703125" style="33" customWidth="1"/>
    <col min="12301" max="12301" width="19" style="33" customWidth="1"/>
    <col min="12302" max="12302" width="16.7109375" style="33" customWidth="1"/>
    <col min="12303" max="12303" width="15.85546875" style="33" customWidth="1"/>
    <col min="12304" max="12304" width="14.7109375" style="33" bestFit="1" customWidth="1"/>
    <col min="12305" max="12544" width="11.42578125" style="33"/>
    <col min="12545" max="12545" width="12" style="33" customWidth="1"/>
    <col min="12546" max="12546" width="11.42578125" style="33"/>
    <col min="12547" max="12547" width="6.140625" style="33" customWidth="1"/>
    <col min="12548" max="12548" width="7.42578125" style="33" customWidth="1"/>
    <col min="12549" max="12549" width="24.7109375" style="33" customWidth="1"/>
    <col min="12550" max="12551" width="12.5703125" style="33" customWidth="1"/>
    <col min="12552" max="12552" width="18" style="33" customWidth="1"/>
    <col min="12553" max="12553" width="15.7109375" style="33" customWidth="1"/>
    <col min="12554" max="12554" width="19" style="33" customWidth="1"/>
    <col min="12555" max="12555" width="16.7109375" style="33" customWidth="1"/>
    <col min="12556" max="12556" width="15.5703125" style="33" customWidth="1"/>
    <col min="12557" max="12557" width="19" style="33" customWidth="1"/>
    <col min="12558" max="12558" width="16.7109375" style="33" customWidth="1"/>
    <col min="12559" max="12559" width="15.85546875" style="33" customWidth="1"/>
    <col min="12560" max="12560" width="14.7109375" style="33" bestFit="1" customWidth="1"/>
    <col min="12561" max="12800" width="11.42578125" style="33"/>
    <col min="12801" max="12801" width="12" style="33" customWidth="1"/>
    <col min="12802" max="12802" width="11.42578125" style="33"/>
    <col min="12803" max="12803" width="6.140625" style="33" customWidth="1"/>
    <col min="12804" max="12804" width="7.42578125" style="33" customWidth="1"/>
    <col min="12805" max="12805" width="24.7109375" style="33" customWidth="1"/>
    <col min="12806" max="12807" width="12.5703125" style="33" customWidth="1"/>
    <col min="12808" max="12808" width="18" style="33" customWidth="1"/>
    <col min="12809" max="12809" width="15.7109375" style="33" customWidth="1"/>
    <col min="12810" max="12810" width="19" style="33" customWidth="1"/>
    <col min="12811" max="12811" width="16.7109375" style="33" customWidth="1"/>
    <col min="12812" max="12812" width="15.5703125" style="33" customWidth="1"/>
    <col min="12813" max="12813" width="19" style="33" customWidth="1"/>
    <col min="12814" max="12814" width="16.7109375" style="33" customWidth="1"/>
    <col min="12815" max="12815" width="15.85546875" style="33" customWidth="1"/>
    <col min="12816" max="12816" width="14.7109375" style="33" bestFit="1" customWidth="1"/>
    <col min="12817" max="13056" width="11.42578125" style="33"/>
    <col min="13057" max="13057" width="12" style="33" customWidth="1"/>
    <col min="13058" max="13058" width="11.42578125" style="33"/>
    <col min="13059" max="13059" width="6.140625" style="33" customWidth="1"/>
    <col min="13060" max="13060" width="7.42578125" style="33" customWidth="1"/>
    <col min="13061" max="13061" width="24.7109375" style="33" customWidth="1"/>
    <col min="13062" max="13063" width="12.5703125" style="33" customWidth="1"/>
    <col min="13064" max="13064" width="18" style="33" customWidth="1"/>
    <col min="13065" max="13065" width="15.7109375" style="33" customWidth="1"/>
    <col min="13066" max="13066" width="19" style="33" customWidth="1"/>
    <col min="13067" max="13067" width="16.7109375" style="33" customWidth="1"/>
    <col min="13068" max="13068" width="15.5703125" style="33" customWidth="1"/>
    <col min="13069" max="13069" width="19" style="33" customWidth="1"/>
    <col min="13070" max="13070" width="16.7109375" style="33" customWidth="1"/>
    <col min="13071" max="13071" width="15.85546875" style="33" customWidth="1"/>
    <col min="13072" max="13072" width="14.7109375" style="33" bestFit="1" customWidth="1"/>
    <col min="13073" max="13312" width="11.42578125" style="33"/>
    <col min="13313" max="13313" width="12" style="33" customWidth="1"/>
    <col min="13314" max="13314" width="11.42578125" style="33"/>
    <col min="13315" max="13315" width="6.140625" style="33" customWidth="1"/>
    <col min="13316" max="13316" width="7.42578125" style="33" customWidth="1"/>
    <col min="13317" max="13317" width="24.7109375" style="33" customWidth="1"/>
    <col min="13318" max="13319" width="12.5703125" style="33" customWidth="1"/>
    <col min="13320" max="13320" width="18" style="33" customWidth="1"/>
    <col min="13321" max="13321" width="15.7109375" style="33" customWidth="1"/>
    <col min="13322" max="13322" width="19" style="33" customWidth="1"/>
    <col min="13323" max="13323" width="16.7109375" style="33" customWidth="1"/>
    <col min="13324" max="13324" width="15.5703125" style="33" customWidth="1"/>
    <col min="13325" max="13325" width="19" style="33" customWidth="1"/>
    <col min="13326" max="13326" width="16.7109375" style="33" customWidth="1"/>
    <col min="13327" max="13327" width="15.85546875" style="33" customWidth="1"/>
    <col min="13328" max="13328" width="14.7109375" style="33" bestFit="1" customWidth="1"/>
    <col min="13329" max="13568" width="11.42578125" style="33"/>
    <col min="13569" max="13569" width="12" style="33" customWidth="1"/>
    <col min="13570" max="13570" width="11.42578125" style="33"/>
    <col min="13571" max="13571" width="6.140625" style="33" customWidth="1"/>
    <col min="13572" max="13572" width="7.42578125" style="33" customWidth="1"/>
    <col min="13573" max="13573" width="24.7109375" style="33" customWidth="1"/>
    <col min="13574" max="13575" width="12.5703125" style="33" customWidth="1"/>
    <col min="13576" max="13576" width="18" style="33" customWidth="1"/>
    <col min="13577" max="13577" width="15.7109375" style="33" customWidth="1"/>
    <col min="13578" max="13578" width="19" style="33" customWidth="1"/>
    <col min="13579" max="13579" width="16.7109375" style="33" customWidth="1"/>
    <col min="13580" max="13580" width="15.5703125" style="33" customWidth="1"/>
    <col min="13581" max="13581" width="19" style="33" customWidth="1"/>
    <col min="13582" max="13582" width="16.7109375" style="33" customWidth="1"/>
    <col min="13583" max="13583" width="15.85546875" style="33" customWidth="1"/>
    <col min="13584" max="13584" width="14.7109375" style="33" bestFit="1" customWidth="1"/>
    <col min="13585" max="13824" width="11.42578125" style="33"/>
    <col min="13825" max="13825" width="12" style="33" customWidth="1"/>
    <col min="13826" max="13826" width="11.42578125" style="33"/>
    <col min="13827" max="13827" width="6.140625" style="33" customWidth="1"/>
    <col min="13828" max="13828" width="7.42578125" style="33" customWidth="1"/>
    <col min="13829" max="13829" width="24.7109375" style="33" customWidth="1"/>
    <col min="13830" max="13831" width="12.5703125" style="33" customWidth="1"/>
    <col min="13832" max="13832" width="18" style="33" customWidth="1"/>
    <col min="13833" max="13833" width="15.7109375" style="33" customWidth="1"/>
    <col min="13834" max="13834" width="19" style="33" customWidth="1"/>
    <col min="13835" max="13835" width="16.7109375" style="33" customWidth="1"/>
    <col min="13836" max="13836" width="15.5703125" style="33" customWidth="1"/>
    <col min="13837" max="13837" width="19" style="33" customWidth="1"/>
    <col min="13838" max="13838" width="16.7109375" style="33" customWidth="1"/>
    <col min="13839" max="13839" width="15.85546875" style="33" customWidth="1"/>
    <col min="13840" max="13840" width="14.7109375" style="33" bestFit="1" customWidth="1"/>
    <col min="13841" max="14080" width="11.42578125" style="33"/>
    <col min="14081" max="14081" width="12" style="33" customWidth="1"/>
    <col min="14082" max="14082" width="11.42578125" style="33"/>
    <col min="14083" max="14083" width="6.140625" style="33" customWidth="1"/>
    <col min="14084" max="14084" width="7.42578125" style="33" customWidth="1"/>
    <col min="14085" max="14085" width="24.7109375" style="33" customWidth="1"/>
    <col min="14086" max="14087" width="12.5703125" style="33" customWidth="1"/>
    <col min="14088" max="14088" width="18" style="33" customWidth="1"/>
    <col min="14089" max="14089" width="15.7109375" style="33" customWidth="1"/>
    <col min="14090" max="14090" width="19" style="33" customWidth="1"/>
    <col min="14091" max="14091" width="16.7109375" style="33" customWidth="1"/>
    <col min="14092" max="14092" width="15.5703125" style="33" customWidth="1"/>
    <col min="14093" max="14093" width="19" style="33" customWidth="1"/>
    <col min="14094" max="14094" width="16.7109375" style="33" customWidth="1"/>
    <col min="14095" max="14095" width="15.85546875" style="33" customWidth="1"/>
    <col min="14096" max="14096" width="14.7109375" style="33" bestFit="1" customWidth="1"/>
    <col min="14097" max="14336" width="11.42578125" style="33"/>
    <col min="14337" max="14337" width="12" style="33" customWidth="1"/>
    <col min="14338" max="14338" width="11.42578125" style="33"/>
    <col min="14339" max="14339" width="6.140625" style="33" customWidth="1"/>
    <col min="14340" max="14340" width="7.42578125" style="33" customWidth="1"/>
    <col min="14341" max="14341" width="24.7109375" style="33" customWidth="1"/>
    <col min="14342" max="14343" width="12.5703125" style="33" customWidth="1"/>
    <col min="14344" max="14344" width="18" style="33" customWidth="1"/>
    <col min="14345" max="14345" width="15.7109375" style="33" customWidth="1"/>
    <col min="14346" max="14346" width="19" style="33" customWidth="1"/>
    <col min="14347" max="14347" width="16.7109375" style="33" customWidth="1"/>
    <col min="14348" max="14348" width="15.5703125" style="33" customWidth="1"/>
    <col min="14349" max="14349" width="19" style="33" customWidth="1"/>
    <col min="14350" max="14350" width="16.7109375" style="33" customWidth="1"/>
    <col min="14351" max="14351" width="15.85546875" style="33" customWidth="1"/>
    <col min="14352" max="14352" width="14.7109375" style="33" bestFit="1" customWidth="1"/>
    <col min="14353" max="14592" width="11.42578125" style="33"/>
    <col min="14593" max="14593" width="12" style="33" customWidth="1"/>
    <col min="14594" max="14594" width="11.42578125" style="33"/>
    <col min="14595" max="14595" width="6.140625" style="33" customWidth="1"/>
    <col min="14596" max="14596" width="7.42578125" style="33" customWidth="1"/>
    <col min="14597" max="14597" width="24.7109375" style="33" customWidth="1"/>
    <col min="14598" max="14599" width="12.5703125" style="33" customWidth="1"/>
    <col min="14600" max="14600" width="18" style="33" customWidth="1"/>
    <col min="14601" max="14601" width="15.7109375" style="33" customWidth="1"/>
    <col min="14602" max="14602" width="19" style="33" customWidth="1"/>
    <col min="14603" max="14603" width="16.7109375" style="33" customWidth="1"/>
    <col min="14604" max="14604" width="15.5703125" style="33" customWidth="1"/>
    <col min="14605" max="14605" width="19" style="33" customWidth="1"/>
    <col min="14606" max="14606" width="16.7109375" style="33" customWidth="1"/>
    <col min="14607" max="14607" width="15.85546875" style="33" customWidth="1"/>
    <col min="14608" max="14608" width="14.7109375" style="33" bestFit="1" customWidth="1"/>
    <col min="14609" max="14848" width="11.42578125" style="33"/>
    <col min="14849" max="14849" width="12" style="33" customWidth="1"/>
    <col min="14850" max="14850" width="11.42578125" style="33"/>
    <col min="14851" max="14851" width="6.140625" style="33" customWidth="1"/>
    <col min="14852" max="14852" width="7.42578125" style="33" customWidth="1"/>
    <col min="14853" max="14853" width="24.7109375" style="33" customWidth="1"/>
    <col min="14854" max="14855" width="12.5703125" style="33" customWidth="1"/>
    <col min="14856" max="14856" width="18" style="33" customWidth="1"/>
    <col min="14857" max="14857" width="15.7109375" style="33" customWidth="1"/>
    <col min="14858" max="14858" width="19" style="33" customWidth="1"/>
    <col min="14859" max="14859" width="16.7109375" style="33" customWidth="1"/>
    <col min="14860" max="14860" width="15.5703125" style="33" customWidth="1"/>
    <col min="14861" max="14861" width="19" style="33" customWidth="1"/>
    <col min="14862" max="14862" width="16.7109375" style="33" customWidth="1"/>
    <col min="14863" max="14863" width="15.85546875" style="33" customWidth="1"/>
    <col min="14864" max="14864" width="14.7109375" style="33" bestFit="1" customWidth="1"/>
    <col min="14865" max="15104" width="11.42578125" style="33"/>
    <col min="15105" max="15105" width="12" style="33" customWidth="1"/>
    <col min="15106" max="15106" width="11.42578125" style="33"/>
    <col min="15107" max="15107" width="6.140625" style="33" customWidth="1"/>
    <col min="15108" max="15108" width="7.42578125" style="33" customWidth="1"/>
    <col min="15109" max="15109" width="24.7109375" style="33" customWidth="1"/>
    <col min="15110" max="15111" width="12.5703125" style="33" customWidth="1"/>
    <col min="15112" max="15112" width="18" style="33" customWidth="1"/>
    <col min="15113" max="15113" width="15.7109375" style="33" customWidth="1"/>
    <col min="15114" max="15114" width="19" style="33" customWidth="1"/>
    <col min="15115" max="15115" width="16.7109375" style="33" customWidth="1"/>
    <col min="15116" max="15116" width="15.5703125" style="33" customWidth="1"/>
    <col min="15117" max="15117" width="19" style="33" customWidth="1"/>
    <col min="15118" max="15118" width="16.7109375" style="33" customWidth="1"/>
    <col min="15119" max="15119" width="15.85546875" style="33" customWidth="1"/>
    <col min="15120" max="15120" width="14.7109375" style="33" bestFit="1" customWidth="1"/>
    <col min="15121" max="15360" width="11.42578125" style="33"/>
    <col min="15361" max="15361" width="12" style="33" customWidth="1"/>
    <col min="15362" max="15362" width="11.42578125" style="33"/>
    <col min="15363" max="15363" width="6.140625" style="33" customWidth="1"/>
    <col min="15364" max="15364" width="7.42578125" style="33" customWidth="1"/>
    <col min="15365" max="15365" width="24.7109375" style="33" customWidth="1"/>
    <col min="15366" max="15367" width="12.5703125" style="33" customWidth="1"/>
    <col min="15368" max="15368" width="18" style="33" customWidth="1"/>
    <col min="15369" max="15369" width="15.7109375" style="33" customWidth="1"/>
    <col min="15370" max="15370" width="19" style="33" customWidth="1"/>
    <col min="15371" max="15371" width="16.7109375" style="33" customWidth="1"/>
    <col min="15372" max="15372" width="15.5703125" style="33" customWidth="1"/>
    <col min="15373" max="15373" width="19" style="33" customWidth="1"/>
    <col min="15374" max="15374" width="16.7109375" style="33" customWidth="1"/>
    <col min="15375" max="15375" width="15.85546875" style="33" customWidth="1"/>
    <col min="15376" max="15376" width="14.7109375" style="33" bestFit="1" customWidth="1"/>
    <col min="15377" max="15616" width="11.42578125" style="33"/>
    <col min="15617" max="15617" width="12" style="33" customWidth="1"/>
    <col min="15618" max="15618" width="11.42578125" style="33"/>
    <col min="15619" max="15619" width="6.140625" style="33" customWidth="1"/>
    <col min="15620" max="15620" width="7.42578125" style="33" customWidth="1"/>
    <col min="15621" max="15621" width="24.7109375" style="33" customWidth="1"/>
    <col min="15622" max="15623" width="12.5703125" style="33" customWidth="1"/>
    <col min="15624" max="15624" width="18" style="33" customWidth="1"/>
    <col min="15625" max="15625" width="15.7109375" style="33" customWidth="1"/>
    <col min="15626" max="15626" width="19" style="33" customWidth="1"/>
    <col min="15627" max="15627" width="16.7109375" style="33" customWidth="1"/>
    <col min="15628" max="15628" width="15.5703125" style="33" customWidth="1"/>
    <col min="15629" max="15629" width="19" style="33" customWidth="1"/>
    <col min="15630" max="15630" width="16.7109375" style="33" customWidth="1"/>
    <col min="15631" max="15631" width="15.85546875" style="33" customWidth="1"/>
    <col min="15632" max="15632" width="14.7109375" style="33" bestFit="1" customWidth="1"/>
    <col min="15633" max="15872" width="11.42578125" style="33"/>
    <col min="15873" max="15873" width="12" style="33" customWidth="1"/>
    <col min="15874" max="15874" width="11.42578125" style="33"/>
    <col min="15875" max="15875" width="6.140625" style="33" customWidth="1"/>
    <col min="15876" max="15876" width="7.42578125" style="33" customWidth="1"/>
    <col min="15877" max="15877" width="24.7109375" style="33" customWidth="1"/>
    <col min="15878" max="15879" width="12.5703125" style="33" customWidth="1"/>
    <col min="15880" max="15880" width="18" style="33" customWidth="1"/>
    <col min="15881" max="15881" width="15.7109375" style="33" customWidth="1"/>
    <col min="15882" max="15882" width="19" style="33" customWidth="1"/>
    <col min="15883" max="15883" width="16.7109375" style="33" customWidth="1"/>
    <col min="15884" max="15884" width="15.5703125" style="33" customWidth="1"/>
    <col min="15885" max="15885" width="19" style="33" customWidth="1"/>
    <col min="15886" max="15886" width="16.7109375" style="33" customWidth="1"/>
    <col min="15887" max="15887" width="15.85546875" style="33" customWidth="1"/>
    <col min="15888" max="15888" width="14.7109375" style="33" bestFit="1" customWidth="1"/>
    <col min="15889" max="16128" width="11.42578125" style="33"/>
    <col min="16129" max="16129" width="12" style="33" customWidth="1"/>
    <col min="16130" max="16130" width="11.42578125" style="33"/>
    <col min="16131" max="16131" width="6.140625" style="33" customWidth="1"/>
    <col min="16132" max="16132" width="7.42578125" style="33" customWidth="1"/>
    <col min="16133" max="16133" width="24.7109375" style="33" customWidth="1"/>
    <col min="16134" max="16135" width="12.5703125" style="33" customWidth="1"/>
    <col min="16136" max="16136" width="18" style="33" customWidth="1"/>
    <col min="16137" max="16137" width="15.7109375" style="33" customWidth="1"/>
    <col min="16138" max="16138" width="19" style="33" customWidth="1"/>
    <col min="16139" max="16139" width="16.7109375" style="33" customWidth="1"/>
    <col min="16140" max="16140" width="15.5703125" style="33" customWidth="1"/>
    <col min="16141" max="16141" width="19" style="33" customWidth="1"/>
    <col min="16142" max="16142" width="16.7109375" style="33" customWidth="1"/>
    <col min="16143" max="16143" width="15.85546875" style="33" customWidth="1"/>
    <col min="16144" max="16144" width="14.7109375" style="33" bestFit="1" customWidth="1"/>
    <col min="16145" max="16384" width="11.42578125" style="33"/>
  </cols>
  <sheetData>
    <row r="5" spans="1:15" ht="12.75">
      <c r="A5" s="29"/>
      <c r="B5" s="29"/>
      <c r="C5" s="29"/>
      <c r="D5" s="29"/>
      <c r="E5" s="29"/>
      <c r="F5" s="29"/>
      <c r="G5" s="29"/>
      <c r="H5" s="30"/>
      <c r="I5" s="30"/>
      <c r="J5" s="30"/>
      <c r="K5" s="31"/>
      <c r="M5" s="30"/>
      <c r="O5" s="31" t="s">
        <v>30</v>
      </c>
    </row>
    <row r="6" spans="1:15" ht="12">
      <c r="A6" s="29"/>
      <c r="B6" s="29"/>
      <c r="C6" s="29"/>
      <c r="D6" s="29"/>
      <c r="E6" s="29"/>
      <c r="F6" s="29"/>
      <c r="G6" s="29"/>
      <c r="H6" s="30"/>
      <c r="I6" s="30"/>
      <c r="J6" s="30"/>
      <c r="K6" s="34"/>
      <c r="M6" s="30"/>
      <c r="O6" s="35" t="s">
        <v>31</v>
      </c>
    </row>
    <row r="7" spans="1:15" ht="12">
      <c r="A7" s="29"/>
      <c r="B7" s="29"/>
      <c r="C7" s="29"/>
      <c r="D7" s="29"/>
      <c r="E7" s="29"/>
      <c r="F7" s="29"/>
      <c r="G7" s="29"/>
      <c r="H7" s="30"/>
      <c r="I7" s="30"/>
      <c r="J7" s="30"/>
      <c r="K7" s="34"/>
      <c r="M7" s="30"/>
      <c r="O7" s="34"/>
    </row>
    <row r="8" spans="1:15" ht="15">
      <c r="A8" s="36" t="s">
        <v>32</v>
      </c>
      <c r="B8" s="29"/>
      <c r="C8" s="29"/>
      <c r="D8" s="29"/>
      <c r="E8" s="37"/>
      <c r="F8" s="37"/>
      <c r="G8" s="37"/>
      <c r="H8" s="38"/>
      <c r="I8" s="38"/>
      <c r="J8" s="39"/>
      <c r="K8" s="30"/>
      <c r="L8" s="30"/>
      <c r="M8" s="39"/>
      <c r="N8" s="30"/>
      <c r="O8" s="30"/>
    </row>
    <row r="9" spans="1:15" ht="12.75">
      <c r="A9" s="40"/>
      <c r="B9" s="29"/>
      <c r="C9" s="29"/>
      <c r="D9" s="29"/>
      <c r="E9" s="41"/>
      <c r="F9" s="41"/>
      <c r="G9" s="41"/>
      <c r="H9" s="42"/>
      <c r="I9" s="42"/>
      <c r="J9" s="43"/>
      <c r="K9" s="30"/>
      <c r="L9" s="30"/>
      <c r="M9" s="43"/>
      <c r="N9" s="30"/>
      <c r="O9" s="30"/>
    </row>
    <row r="10" spans="1:15" ht="12.75">
      <c r="A10" s="40" t="s">
        <v>101</v>
      </c>
      <c r="B10" s="29"/>
      <c r="C10" s="29"/>
      <c r="D10" s="29"/>
      <c r="E10" s="41"/>
      <c r="F10" s="41"/>
      <c r="G10" s="41"/>
      <c r="H10" s="44"/>
      <c r="I10" s="44"/>
      <c r="J10" s="43"/>
      <c r="K10" s="30"/>
      <c r="L10" s="30"/>
      <c r="M10" s="43"/>
      <c r="N10" s="30"/>
      <c r="O10" s="30"/>
    </row>
    <row r="11" spans="1:15" ht="13.5" thickBot="1">
      <c r="A11" s="45"/>
      <c r="B11" s="29"/>
      <c r="C11" s="29"/>
      <c r="D11" s="29"/>
      <c r="E11" s="29"/>
      <c r="F11" s="29"/>
      <c r="G11" s="29"/>
      <c r="H11" s="46"/>
      <c r="I11" s="46"/>
      <c r="J11" s="30"/>
      <c r="K11" s="30"/>
      <c r="L11" s="30"/>
      <c r="M11" s="30"/>
      <c r="N11" s="30"/>
      <c r="O11" s="30"/>
    </row>
    <row r="12" spans="1:15" ht="12.75" thickBot="1">
      <c r="A12" s="47"/>
      <c r="B12" s="48"/>
      <c r="C12" s="48"/>
      <c r="D12" s="48"/>
      <c r="E12" s="49"/>
      <c r="F12" s="47"/>
      <c r="G12" s="48"/>
      <c r="H12" s="50"/>
      <c r="I12" s="50"/>
      <c r="J12" s="122" t="s">
        <v>34</v>
      </c>
      <c r="K12" s="123"/>
      <c r="L12" s="124"/>
      <c r="M12" s="122" t="s">
        <v>35</v>
      </c>
      <c r="N12" s="123"/>
      <c r="O12" s="124"/>
    </row>
    <row r="13" spans="1:15">
      <c r="A13" s="125" t="s">
        <v>36</v>
      </c>
      <c r="B13" s="126"/>
      <c r="C13" s="126"/>
      <c r="D13" s="126"/>
      <c r="E13" s="127"/>
      <c r="F13" s="131" t="s">
        <v>37</v>
      </c>
      <c r="G13" s="133" t="s">
        <v>38</v>
      </c>
      <c r="H13" s="134" t="s">
        <v>39</v>
      </c>
      <c r="I13" s="136" t="s">
        <v>40</v>
      </c>
      <c r="J13" s="119" t="s">
        <v>41</v>
      </c>
      <c r="K13" s="119" t="s">
        <v>42</v>
      </c>
      <c r="L13" s="121" t="s">
        <v>43</v>
      </c>
      <c r="M13" s="119" t="s">
        <v>41</v>
      </c>
      <c r="N13" s="119" t="s">
        <v>42</v>
      </c>
      <c r="O13" s="121" t="s">
        <v>43</v>
      </c>
    </row>
    <row r="14" spans="1:15" ht="16.5" customHeight="1" thickBot="1">
      <c r="A14" s="128"/>
      <c r="B14" s="129"/>
      <c r="C14" s="129"/>
      <c r="D14" s="129"/>
      <c r="E14" s="130"/>
      <c r="F14" s="132"/>
      <c r="G14" s="132"/>
      <c r="H14" s="135"/>
      <c r="I14" s="137"/>
      <c r="J14" s="120"/>
      <c r="K14" s="120"/>
      <c r="L14" s="120"/>
      <c r="M14" s="120"/>
      <c r="N14" s="120"/>
      <c r="O14" s="120"/>
    </row>
    <row r="15" spans="1:15" ht="13.5" thickBot="1">
      <c r="A15" s="113" t="s">
        <v>44</v>
      </c>
      <c r="B15" s="114"/>
      <c r="C15" s="114"/>
      <c r="D15" s="114"/>
      <c r="E15" s="115"/>
      <c r="F15" s="54"/>
      <c r="G15" s="54"/>
      <c r="H15" s="55">
        <f>+H17</f>
        <v>10063957761.452452</v>
      </c>
      <c r="I15" s="55">
        <f t="shared" ref="I15:O15" si="0">+I17</f>
        <v>1169067473.2</v>
      </c>
      <c r="J15" s="55">
        <f t="shared" si="0"/>
        <v>5131484381.0185213</v>
      </c>
      <c r="K15" s="55">
        <f t="shared" si="0"/>
        <v>1496673506.3088958</v>
      </c>
      <c r="L15" s="55">
        <f t="shared" si="0"/>
        <v>0</v>
      </c>
      <c r="M15" s="55">
        <f t="shared" si="0"/>
        <v>5324633266.3585205</v>
      </c>
      <c r="N15" s="55">
        <f t="shared" si="0"/>
        <v>1520426630.5714481</v>
      </c>
      <c r="O15" s="55">
        <f t="shared" si="0"/>
        <v>0</v>
      </c>
    </row>
    <row r="16" spans="1:15" ht="12">
      <c r="A16" s="56"/>
      <c r="B16" s="57"/>
      <c r="C16" s="57"/>
      <c r="D16" s="57"/>
      <c r="E16" s="58"/>
      <c r="F16" s="59"/>
      <c r="G16" s="59"/>
      <c r="H16" s="60"/>
      <c r="I16" s="61"/>
      <c r="J16" s="60"/>
      <c r="K16" s="60"/>
      <c r="L16" s="60"/>
      <c r="M16" s="60"/>
      <c r="N16" s="60"/>
      <c r="O16" s="60"/>
    </row>
    <row r="17" spans="1:15" s="67" customFormat="1" ht="12">
      <c r="A17" s="62" t="s">
        <v>45</v>
      </c>
      <c r="B17" s="63"/>
      <c r="C17" s="63"/>
      <c r="D17" s="63"/>
      <c r="E17" s="64"/>
      <c r="F17" s="65"/>
      <c r="G17" s="65"/>
      <c r="H17" s="66">
        <f t="shared" ref="H17:O17" si="1">+H19+H25+H27+H31+H34</f>
        <v>10063957761.452452</v>
      </c>
      <c r="I17" s="66">
        <f t="shared" si="1"/>
        <v>1169067473.2</v>
      </c>
      <c r="J17" s="66">
        <f>+J19+J25+J27+J31+J34</f>
        <v>5131484381.0185213</v>
      </c>
      <c r="K17" s="66">
        <f t="shared" si="1"/>
        <v>1496673506.3088958</v>
      </c>
      <c r="L17" s="66">
        <f t="shared" si="1"/>
        <v>0</v>
      </c>
      <c r="M17" s="66">
        <f t="shared" si="1"/>
        <v>5324633266.3585205</v>
      </c>
      <c r="N17" s="66">
        <f t="shared" si="1"/>
        <v>1520426630.5714481</v>
      </c>
      <c r="O17" s="66">
        <f t="shared" si="1"/>
        <v>0</v>
      </c>
    </row>
    <row r="18" spans="1:15" ht="12">
      <c r="A18" s="68"/>
      <c r="B18" s="29"/>
      <c r="C18" s="29"/>
      <c r="D18" s="29"/>
      <c r="E18" s="69"/>
      <c r="F18" s="70"/>
      <c r="G18" s="70"/>
      <c r="H18" s="71"/>
      <c r="I18" s="72"/>
      <c r="J18" s="71"/>
      <c r="K18" s="71"/>
      <c r="L18" s="71"/>
      <c r="M18" s="71"/>
      <c r="N18" s="71"/>
      <c r="O18" s="71"/>
    </row>
    <row r="19" spans="1:15" s="67" customFormat="1" ht="12">
      <c r="A19" s="62" t="s">
        <v>46</v>
      </c>
      <c r="B19" s="63"/>
      <c r="C19" s="63"/>
      <c r="D19" s="63"/>
      <c r="E19" s="64"/>
      <c r="F19" s="65"/>
      <c r="G19" s="65"/>
      <c r="H19" s="66">
        <f t="shared" ref="H19:O19" si="2">+H20+H21+H22</f>
        <v>4073568866.5924463</v>
      </c>
      <c r="I19" s="66">
        <f t="shared" si="2"/>
        <v>0</v>
      </c>
      <c r="J19" s="66">
        <f t="shared" si="2"/>
        <v>3955093105.4599996</v>
      </c>
      <c r="K19" s="66">
        <f t="shared" si="2"/>
        <v>76909373.409999996</v>
      </c>
      <c r="L19" s="66">
        <f t="shared" si="2"/>
        <v>0</v>
      </c>
      <c r="M19" s="66">
        <f t="shared" si="2"/>
        <v>3955093105.4599996</v>
      </c>
      <c r="N19" s="66">
        <f t="shared" si="2"/>
        <v>76909373.409999996</v>
      </c>
      <c r="O19" s="66">
        <f t="shared" si="2"/>
        <v>0</v>
      </c>
    </row>
    <row r="20" spans="1:15" ht="12">
      <c r="A20" s="73" t="s">
        <v>47</v>
      </c>
      <c r="B20" s="29"/>
      <c r="C20" s="29"/>
      <c r="D20" s="29"/>
      <c r="E20" s="69"/>
      <c r="F20" s="70" t="s">
        <v>48</v>
      </c>
      <c r="G20" s="74">
        <v>45230</v>
      </c>
      <c r="H20" s="71">
        <f>+PAGADO!Q14</f>
        <v>0</v>
      </c>
      <c r="I20" s="72"/>
      <c r="J20" s="71">
        <f>+DEVENGADO!Q12</f>
        <v>597024286.01999986</v>
      </c>
      <c r="K20" s="71">
        <f>+DEVENGADO!Q13</f>
        <v>74469011.030000001</v>
      </c>
      <c r="L20" s="71"/>
      <c r="M20" s="71">
        <f>+PAGADO!Q12</f>
        <v>597024286.01999986</v>
      </c>
      <c r="N20" s="71">
        <f>+PAGADO!Q13</f>
        <v>74469011.030000001</v>
      </c>
      <c r="O20" s="71"/>
    </row>
    <row r="21" spans="1:15" ht="12">
      <c r="A21" s="73" t="s">
        <v>49</v>
      </c>
      <c r="B21" s="29"/>
      <c r="C21" s="29"/>
      <c r="D21" s="29"/>
      <c r="E21" s="69"/>
      <c r="F21" s="70" t="s">
        <v>48</v>
      </c>
      <c r="G21" s="74">
        <v>45657</v>
      </c>
      <c r="H21" s="71">
        <f>+PAGADO!Q19</f>
        <v>1020781653.85</v>
      </c>
      <c r="I21" s="72"/>
      <c r="J21" s="71">
        <f>+DEVENGADO!Q17</f>
        <v>841486950.50999999</v>
      </c>
      <c r="K21" s="71">
        <f>+DEVENGADO!Q18</f>
        <v>611522.04999999993</v>
      </c>
      <c r="L21" s="71"/>
      <c r="M21" s="71">
        <f>+PAGADO!Q17</f>
        <v>841486950.50999999</v>
      </c>
      <c r="N21" s="71">
        <f>+PAGADO!Q18</f>
        <v>611522.04999999993</v>
      </c>
      <c r="O21" s="71"/>
    </row>
    <row r="22" spans="1:15" ht="12">
      <c r="A22" s="73" t="s">
        <v>50</v>
      </c>
      <c r="B22" s="29"/>
      <c r="C22" s="29"/>
      <c r="D22" s="29"/>
      <c r="E22" s="69"/>
      <c r="F22" s="70" t="s">
        <v>48</v>
      </c>
      <c r="G22" s="74">
        <v>45657</v>
      </c>
      <c r="H22" s="71">
        <f>+PAGADO!Q24</f>
        <v>3052787212.7424464</v>
      </c>
      <c r="I22" s="72"/>
      <c r="J22" s="71">
        <f>+DEVENGADO!Q22</f>
        <v>2516581868.9299998</v>
      </c>
      <c r="K22" s="71">
        <f>+DEVENGADO!Q23</f>
        <v>1828840.3299999998</v>
      </c>
      <c r="L22" s="71"/>
      <c r="M22" s="71">
        <f>+PAGADO!Q22</f>
        <v>2516581868.9299998</v>
      </c>
      <c r="N22" s="71">
        <f>+PAGADO!Q23</f>
        <v>1828840.3299999998</v>
      </c>
      <c r="O22" s="71"/>
    </row>
    <row r="23" spans="1:15" ht="12">
      <c r="A23" s="73" t="s">
        <v>102</v>
      </c>
      <c r="B23" s="29"/>
      <c r="C23" s="29"/>
      <c r="D23" s="29"/>
      <c r="E23" s="69"/>
      <c r="F23" s="70" t="s">
        <v>48</v>
      </c>
      <c r="G23" s="74">
        <v>45657</v>
      </c>
      <c r="H23" s="71">
        <f>+PAGADO!Q29</f>
        <v>5396050187.04</v>
      </c>
      <c r="I23" s="72"/>
      <c r="J23" s="71"/>
      <c r="K23" s="71"/>
      <c r="L23" s="71"/>
      <c r="M23" s="71"/>
      <c r="N23" s="71"/>
      <c r="O23" s="71"/>
    </row>
    <row r="24" spans="1:15" ht="12">
      <c r="A24" s="68"/>
      <c r="B24" s="29"/>
      <c r="C24" s="29"/>
      <c r="D24" s="29"/>
      <c r="E24" s="69"/>
      <c r="F24" s="70"/>
      <c r="G24" s="70"/>
      <c r="H24" s="71"/>
      <c r="I24" s="72"/>
      <c r="J24" s="75"/>
      <c r="K24" s="71"/>
      <c r="L24" s="71"/>
      <c r="M24" s="76"/>
      <c r="N24" s="71"/>
      <c r="O24" s="71"/>
    </row>
    <row r="25" spans="1:15" s="67" customFormat="1" ht="12">
      <c r="A25" s="77" t="s">
        <v>51</v>
      </c>
      <c r="B25" s="63"/>
      <c r="C25" s="63"/>
      <c r="D25" s="63"/>
      <c r="E25" s="64"/>
      <c r="F25" s="65"/>
      <c r="G25" s="65"/>
      <c r="H25" s="66"/>
      <c r="I25" s="78"/>
      <c r="J25" s="66"/>
      <c r="K25" s="66"/>
      <c r="L25" s="66"/>
      <c r="M25" s="66"/>
      <c r="N25" s="66"/>
      <c r="O25" s="66"/>
    </row>
    <row r="26" spans="1:15" ht="12">
      <c r="A26" s="73"/>
      <c r="B26" s="29"/>
      <c r="C26" s="29"/>
      <c r="D26" s="29"/>
      <c r="E26" s="69"/>
      <c r="F26" s="70"/>
      <c r="G26" s="70"/>
      <c r="H26" s="71"/>
      <c r="I26" s="72"/>
      <c r="J26" s="71"/>
      <c r="K26" s="71"/>
      <c r="L26" s="71"/>
      <c r="M26" s="71"/>
      <c r="N26" s="71"/>
      <c r="O26" s="71"/>
    </row>
    <row r="27" spans="1:15" s="67" customFormat="1" ht="12">
      <c r="A27" s="77" t="s">
        <v>52</v>
      </c>
      <c r="B27" s="63"/>
      <c r="C27" s="63"/>
      <c r="D27" s="63"/>
      <c r="E27" s="64"/>
      <c r="F27" s="65"/>
      <c r="G27" s="65"/>
      <c r="H27" s="66">
        <f>+H28+H29</f>
        <v>0</v>
      </c>
      <c r="I27" s="66">
        <f t="shared" ref="I27:O27" si="3">+I28+I29</f>
        <v>0</v>
      </c>
      <c r="J27" s="66">
        <f t="shared" si="3"/>
        <v>28936872.659806572</v>
      </c>
      <c r="K27" s="66">
        <f t="shared" si="3"/>
        <v>1155009.6031717174</v>
      </c>
      <c r="L27" s="66">
        <f t="shared" si="3"/>
        <v>0</v>
      </c>
      <c r="M27" s="66">
        <f t="shared" si="3"/>
        <v>54270050.968521781</v>
      </c>
      <c r="N27" s="66">
        <f t="shared" si="3"/>
        <v>49816267.731448159</v>
      </c>
      <c r="O27" s="66">
        <f t="shared" si="3"/>
        <v>0</v>
      </c>
    </row>
    <row r="28" spans="1:15" ht="12">
      <c r="A28" s="73" t="s">
        <v>53</v>
      </c>
      <c r="B28" s="29"/>
      <c r="C28" s="29"/>
      <c r="D28" s="29"/>
      <c r="E28" s="69"/>
      <c r="F28" s="70" t="s">
        <v>54</v>
      </c>
      <c r="G28" s="74">
        <v>44286</v>
      </c>
      <c r="H28" s="71">
        <f>+PAGADO!Q34</f>
        <v>0</v>
      </c>
      <c r="I28" s="71"/>
      <c r="J28" s="71">
        <f>+DEVENGADO!P27</f>
        <v>0</v>
      </c>
      <c r="K28" s="71">
        <f>+DEVENGADO!P28</f>
        <v>0</v>
      </c>
      <c r="L28" s="71"/>
      <c r="M28" s="71">
        <f>+PAGADO!P32</f>
        <v>28936872.659806572</v>
      </c>
      <c r="N28" s="71">
        <f>+PAGADO!P38</f>
        <v>24908133.865724079</v>
      </c>
      <c r="O28" s="71"/>
    </row>
    <row r="29" spans="1:15" ht="12">
      <c r="A29" s="73" t="s">
        <v>55</v>
      </c>
      <c r="B29" s="29"/>
      <c r="C29" s="29"/>
      <c r="D29" s="29"/>
      <c r="E29" s="69"/>
      <c r="F29" s="70" t="s">
        <v>54</v>
      </c>
      <c r="G29" s="74">
        <v>44196</v>
      </c>
      <c r="H29" s="71">
        <f>+PAGADO!Q39</f>
        <v>0</v>
      </c>
      <c r="I29" s="71"/>
      <c r="J29" s="71">
        <f>+DEVENGADO!P32</f>
        <v>28936872.659806572</v>
      </c>
      <c r="K29" s="71">
        <f>+DEVENGADO!P33</f>
        <v>1155009.6031717174</v>
      </c>
      <c r="L29" s="71"/>
      <c r="M29" s="71">
        <f>+PAGADO!P37</f>
        <v>25333178.308715209</v>
      </c>
      <c r="N29" s="71">
        <f>+PAGADO!P38</f>
        <v>24908133.865724079</v>
      </c>
      <c r="O29" s="71"/>
    </row>
    <row r="30" spans="1:15" ht="12">
      <c r="A30" s="68"/>
      <c r="B30" s="29"/>
      <c r="C30" s="29"/>
      <c r="D30" s="29"/>
      <c r="E30" s="69"/>
      <c r="F30" s="70"/>
      <c r="G30" s="70"/>
      <c r="H30" s="71"/>
      <c r="I30" s="72"/>
      <c r="J30" s="71"/>
      <c r="K30" s="71"/>
      <c r="L30" s="71"/>
      <c r="M30" s="71"/>
      <c r="N30" s="71"/>
      <c r="O30" s="71"/>
    </row>
    <row r="31" spans="1:15" s="67" customFormat="1" ht="12">
      <c r="A31" s="62" t="s">
        <v>56</v>
      </c>
      <c r="B31" s="63"/>
      <c r="C31" s="63"/>
      <c r="D31" s="63"/>
      <c r="E31" s="64"/>
      <c r="F31" s="65"/>
      <c r="G31" s="65"/>
      <c r="H31" s="66">
        <f>+H32</f>
        <v>44707595.310000002</v>
      </c>
      <c r="I31" s="66">
        <f t="shared" ref="I31:O31" si="4">+I32</f>
        <v>0</v>
      </c>
      <c r="J31" s="66">
        <f t="shared" si="4"/>
        <v>25333178.308715209</v>
      </c>
      <c r="K31" s="66">
        <f t="shared" si="4"/>
        <v>24908133.865724079</v>
      </c>
      <c r="L31" s="66">
        <f t="shared" si="4"/>
        <v>0</v>
      </c>
      <c r="M31" s="66">
        <f t="shared" si="4"/>
        <v>9500613.1099999994</v>
      </c>
      <c r="N31" s="66">
        <f t="shared" si="4"/>
        <v>2966536.41</v>
      </c>
      <c r="O31" s="66">
        <f t="shared" si="4"/>
        <v>0</v>
      </c>
    </row>
    <row r="32" spans="1:15" ht="12">
      <c r="A32" s="73" t="s">
        <v>57</v>
      </c>
      <c r="B32" s="29"/>
      <c r="C32" s="29"/>
      <c r="D32" s="29"/>
      <c r="E32" s="69"/>
      <c r="F32" s="70" t="s">
        <v>48</v>
      </c>
      <c r="G32" s="74">
        <v>46418</v>
      </c>
      <c r="H32" s="71">
        <f>+PAGADO!Q44</f>
        <v>44707595.310000002</v>
      </c>
      <c r="I32" s="72"/>
      <c r="J32" s="71">
        <f>+DEVENGADO!Q37</f>
        <v>25333178.308715209</v>
      </c>
      <c r="K32" s="71">
        <f>+DEVENGADO!Q38</f>
        <v>24908133.865724079</v>
      </c>
      <c r="L32" s="71"/>
      <c r="M32" s="71">
        <f>+PAGADO!Q42</f>
        <v>9500613.1099999994</v>
      </c>
      <c r="N32" s="71">
        <f>+PAGADO!Q43</f>
        <v>2966536.41</v>
      </c>
      <c r="O32" s="71"/>
    </row>
    <row r="33" spans="1:15" ht="12">
      <c r="A33" s="73"/>
      <c r="B33" s="29"/>
      <c r="C33" s="29"/>
      <c r="D33" s="29"/>
      <c r="E33" s="69"/>
      <c r="F33" s="70"/>
      <c r="G33" s="70"/>
      <c r="H33" s="71"/>
      <c r="I33" s="72"/>
      <c r="J33" s="71"/>
      <c r="K33" s="71"/>
      <c r="L33" s="71"/>
      <c r="M33" s="71"/>
      <c r="N33" s="71"/>
      <c r="O33" s="71"/>
    </row>
    <row r="34" spans="1:15" s="67" customFormat="1" ht="12">
      <c r="A34" s="79" t="s">
        <v>58</v>
      </c>
      <c r="B34" s="63"/>
      <c r="C34" s="63"/>
      <c r="D34" s="63"/>
      <c r="E34" s="64"/>
      <c r="F34" s="65"/>
      <c r="G34" s="65"/>
      <c r="H34" s="66">
        <f>+H35+H36+H37+H38</f>
        <v>5945681299.5500059</v>
      </c>
      <c r="I34" s="66">
        <f t="shared" ref="I34:O34" si="5">+I35+I36+I37+I38</f>
        <v>1169067473.2</v>
      </c>
      <c r="J34" s="66">
        <f t="shared" si="5"/>
        <v>1122121224.5899999</v>
      </c>
      <c r="K34" s="66">
        <f t="shared" si="5"/>
        <v>1393700989.4300001</v>
      </c>
      <c r="L34" s="66">
        <f t="shared" si="5"/>
        <v>0</v>
      </c>
      <c r="M34" s="66">
        <f t="shared" si="5"/>
        <v>1305769496.8199997</v>
      </c>
      <c r="N34" s="66">
        <f t="shared" si="5"/>
        <v>1390734453.02</v>
      </c>
      <c r="O34" s="66">
        <f t="shared" si="5"/>
        <v>0</v>
      </c>
    </row>
    <row r="35" spans="1:15" ht="12">
      <c r="A35" s="73" t="s">
        <v>59</v>
      </c>
      <c r="B35" s="29"/>
      <c r="C35" s="29"/>
      <c r="D35" s="29"/>
      <c r="E35" s="69"/>
      <c r="F35" s="70" t="s">
        <v>48</v>
      </c>
      <c r="G35" s="74">
        <v>47118</v>
      </c>
      <c r="H35" s="71">
        <f>+PAGADO!Q54</f>
        <v>4050273595.930006</v>
      </c>
      <c r="I35" s="71"/>
      <c r="J35" s="71">
        <f>+DEVENGADO!Q42</f>
        <v>9500613.1099999994</v>
      </c>
      <c r="K35" s="71">
        <f>+DEVENGADO!Q43</f>
        <v>2966536.41</v>
      </c>
      <c r="L35" s="71"/>
      <c r="M35" s="71">
        <f>+PAGADO!Q52</f>
        <v>579446656.01999986</v>
      </c>
      <c r="N35" s="71">
        <f>+PAGADO!Q53</f>
        <v>213274846.05000001</v>
      </c>
      <c r="O35" s="71"/>
    </row>
    <row r="36" spans="1:15" ht="12">
      <c r="A36" s="73" t="s">
        <v>60</v>
      </c>
      <c r="B36" s="29"/>
      <c r="C36" s="29"/>
      <c r="D36" s="29"/>
      <c r="E36" s="69"/>
      <c r="F36" s="70" t="s">
        <v>48</v>
      </c>
      <c r="G36" s="74">
        <v>44957</v>
      </c>
      <c r="H36" s="71">
        <f>+PAGADO!Q59</f>
        <v>0</v>
      </c>
      <c r="I36" s="71"/>
      <c r="J36" s="71">
        <f>+DEVENGADO!Q47</f>
        <v>0</v>
      </c>
      <c r="K36" s="71">
        <f>+DEVENGADO!Q48</f>
        <v>0</v>
      </c>
      <c r="L36" s="71"/>
      <c r="M36" s="71">
        <f>+PAGADO!Q57</f>
        <v>726322840.79999995</v>
      </c>
      <c r="N36" s="71">
        <f>+PAGADO!Q58</f>
        <v>43579370.460000001</v>
      </c>
      <c r="O36" s="71"/>
    </row>
    <row r="37" spans="1:15" ht="12">
      <c r="A37" s="73" t="s">
        <v>61</v>
      </c>
      <c r="B37" s="29"/>
      <c r="C37" s="29"/>
      <c r="D37" s="29"/>
      <c r="E37" s="69"/>
      <c r="F37" s="70" t="s">
        <v>48</v>
      </c>
      <c r="G37" s="74"/>
      <c r="H37" s="71">
        <f>+PAGADO!Q64</f>
        <v>1895390314</v>
      </c>
      <c r="I37" s="71">
        <v>1169067473.2</v>
      </c>
      <c r="J37" s="71">
        <f>+DEVENGADO!P52</f>
        <v>386297770.67999995</v>
      </c>
      <c r="K37" s="71">
        <f>+DEVENGADO!Q53</f>
        <v>213274846.05000001</v>
      </c>
      <c r="L37" s="71"/>
      <c r="M37" s="71">
        <f>+PAGADO!P62</f>
        <v>0</v>
      </c>
      <c r="N37" s="71">
        <f>+PAGADO!Q63</f>
        <v>1133880236.51</v>
      </c>
      <c r="O37" s="71"/>
    </row>
    <row r="38" spans="1:15" ht="12">
      <c r="A38" s="73" t="s">
        <v>62</v>
      </c>
      <c r="B38" s="29"/>
      <c r="C38" s="29"/>
      <c r="D38" s="29"/>
      <c r="E38" s="69"/>
      <c r="F38" s="70"/>
      <c r="G38" s="70"/>
      <c r="H38" s="71">
        <f>+H39+H40+H41+H42</f>
        <v>17389.619999999984</v>
      </c>
      <c r="I38" s="71">
        <f t="shared" ref="I38:O38" si="6">+I39+I40+I41+I42</f>
        <v>0</v>
      </c>
      <c r="J38" s="71">
        <f t="shared" si="6"/>
        <v>726322840.79999995</v>
      </c>
      <c r="K38" s="71">
        <f t="shared" si="6"/>
        <v>1177459606.97</v>
      </c>
      <c r="L38" s="71">
        <f t="shared" si="6"/>
        <v>0</v>
      </c>
      <c r="M38" s="71">
        <f t="shared" si="6"/>
        <v>0</v>
      </c>
      <c r="N38" s="71">
        <f t="shared" si="6"/>
        <v>0</v>
      </c>
      <c r="O38" s="71">
        <f t="shared" si="6"/>
        <v>0</v>
      </c>
    </row>
    <row r="39" spans="1:15" ht="15">
      <c r="A39" s="80" t="s">
        <v>63</v>
      </c>
      <c r="B39" s="29"/>
      <c r="C39" s="29"/>
      <c r="D39" s="29"/>
      <c r="E39" s="69"/>
      <c r="F39" s="70" t="s">
        <v>48</v>
      </c>
      <c r="G39" s="74">
        <v>44154</v>
      </c>
      <c r="H39" s="71">
        <f>+PAGADO!Q69</f>
        <v>2856.1600000000399</v>
      </c>
      <c r="I39" s="72"/>
      <c r="J39" s="71">
        <f>+DEVENGADO!Q57</f>
        <v>726322840.79999995</v>
      </c>
      <c r="K39" s="71">
        <f>+DEVENGADO!Q58</f>
        <v>43579370.460000001</v>
      </c>
      <c r="L39" s="71"/>
      <c r="M39" s="71">
        <f>+PAGADO!Q67</f>
        <v>0</v>
      </c>
      <c r="N39" s="71">
        <f>+PAGADO!Q68</f>
        <v>0</v>
      </c>
      <c r="O39" s="71"/>
    </row>
    <row r="40" spans="1:15" ht="15">
      <c r="A40" s="80" t="s">
        <v>64</v>
      </c>
      <c r="B40" s="29"/>
      <c r="C40" s="29"/>
      <c r="D40" s="29"/>
      <c r="E40" s="69"/>
      <c r="F40" s="70" t="s">
        <v>48</v>
      </c>
      <c r="G40" s="74">
        <v>43851</v>
      </c>
      <c r="H40" s="71">
        <f>+PAGADO!Q74</f>
        <v>542.06999999999243</v>
      </c>
      <c r="I40" s="72"/>
      <c r="J40" s="71">
        <f>+DEVENGADO!Q62</f>
        <v>0</v>
      </c>
      <c r="K40" s="71">
        <f>+DEVENGADO!Q63</f>
        <v>1133880236.51</v>
      </c>
      <c r="L40" s="71"/>
      <c r="M40" s="71">
        <f>+PAGADO!Q72</f>
        <v>0</v>
      </c>
      <c r="N40" s="71">
        <f>+PAGADO!Q73</f>
        <v>0</v>
      </c>
      <c r="O40" s="71"/>
    </row>
    <row r="41" spans="1:15" ht="15">
      <c r="A41" s="80" t="s">
        <v>65</v>
      </c>
      <c r="B41" s="29"/>
      <c r="C41" s="29"/>
      <c r="D41" s="29"/>
      <c r="E41" s="69"/>
      <c r="F41" s="70" t="s">
        <v>48</v>
      </c>
      <c r="G41" s="74">
        <v>44222</v>
      </c>
      <c r="H41" s="71">
        <f>+PAGADO!Q79</f>
        <v>1210.4799999999523</v>
      </c>
      <c r="I41" s="72"/>
      <c r="J41" s="71">
        <f>+DEVENGADO!Q67</f>
        <v>0</v>
      </c>
      <c r="K41" s="71">
        <f>+DEVENGADO!Q68</f>
        <v>0</v>
      </c>
      <c r="L41" s="71"/>
      <c r="M41" s="71">
        <f>+PAGADO!Q77</f>
        <v>0</v>
      </c>
      <c r="N41" s="71">
        <f>+PAGADO!Q78</f>
        <v>0</v>
      </c>
      <c r="O41" s="71"/>
    </row>
    <row r="42" spans="1:15" ht="15">
      <c r="A42" s="80" t="s">
        <v>66</v>
      </c>
      <c r="B42" s="29"/>
      <c r="C42" s="29"/>
      <c r="D42" s="29"/>
      <c r="E42" s="69"/>
      <c r="F42" s="70" t="s">
        <v>48</v>
      </c>
      <c r="G42" s="74">
        <v>44571</v>
      </c>
      <c r="H42" s="71">
        <f>+PAGADO!Q84</f>
        <v>12780.91</v>
      </c>
      <c r="I42" s="72"/>
      <c r="J42" s="71">
        <f>+DEVENGADO!Q72</f>
        <v>0</v>
      </c>
      <c r="K42" s="71">
        <f>+DEVENGADO!Q73</f>
        <v>0</v>
      </c>
      <c r="L42" s="71"/>
      <c r="M42" s="71">
        <f>+PAGADO!Q82</f>
        <v>0</v>
      </c>
      <c r="N42" s="71">
        <f>+PAGADO!Q83</f>
        <v>0</v>
      </c>
      <c r="O42" s="71"/>
    </row>
    <row r="43" spans="1:15" ht="12.75" thickBot="1">
      <c r="A43" s="81"/>
      <c r="B43" s="82"/>
      <c r="C43" s="82"/>
      <c r="D43" s="82"/>
      <c r="E43" s="83"/>
      <c r="F43" s="70"/>
      <c r="G43" s="70"/>
      <c r="H43" s="71"/>
      <c r="I43" s="84"/>
      <c r="J43" s="71"/>
      <c r="K43" s="71"/>
      <c r="L43" s="71"/>
      <c r="M43" s="71"/>
      <c r="N43" s="71"/>
      <c r="O43" s="71"/>
    </row>
    <row r="44" spans="1:15" ht="13.5" thickBot="1">
      <c r="A44" s="113" t="s">
        <v>67</v>
      </c>
      <c r="B44" s="114"/>
      <c r="C44" s="114"/>
      <c r="D44" s="114"/>
      <c r="E44" s="115"/>
      <c r="F44" s="54"/>
      <c r="G44" s="54"/>
      <c r="H44" s="55">
        <f t="shared" ref="H44:O44" si="7">+H46+H49</f>
        <v>100000000</v>
      </c>
      <c r="I44" s="55">
        <f t="shared" si="7"/>
        <v>0</v>
      </c>
      <c r="J44" s="55">
        <f t="shared" si="7"/>
        <v>450000000</v>
      </c>
      <c r="K44" s="55">
        <f t="shared" si="7"/>
        <v>209380137.01999998</v>
      </c>
      <c r="L44" s="55">
        <f t="shared" si="7"/>
        <v>0</v>
      </c>
      <c r="M44" s="55">
        <f t="shared" si="7"/>
        <v>450000000</v>
      </c>
      <c r="N44" s="55">
        <f t="shared" si="7"/>
        <v>209380137.01999998</v>
      </c>
      <c r="O44" s="55">
        <f t="shared" si="7"/>
        <v>0</v>
      </c>
    </row>
    <row r="45" spans="1:15" ht="12">
      <c r="A45" s="68"/>
      <c r="B45" s="29"/>
      <c r="C45" s="29"/>
      <c r="D45" s="29"/>
      <c r="E45" s="69"/>
      <c r="F45" s="70"/>
      <c r="G45" s="70"/>
      <c r="H45" s="71"/>
      <c r="I45" s="71"/>
      <c r="J45" s="71"/>
      <c r="K45" s="71"/>
      <c r="L45" s="71"/>
      <c r="M45" s="71"/>
      <c r="N45" s="71"/>
      <c r="O45" s="71"/>
    </row>
    <row r="46" spans="1:15" s="67" customFormat="1" ht="12">
      <c r="A46" s="62" t="s">
        <v>68</v>
      </c>
      <c r="B46" s="63"/>
      <c r="C46" s="63"/>
      <c r="D46" s="63"/>
      <c r="E46" s="64"/>
      <c r="F46" s="65"/>
      <c r="G46" s="65"/>
      <c r="H46" s="66">
        <f>+H47</f>
        <v>100000000</v>
      </c>
      <c r="I46" s="66">
        <f t="shared" ref="I46:O46" si="8">+I47</f>
        <v>0</v>
      </c>
      <c r="J46" s="66">
        <f t="shared" si="8"/>
        <v>450000000</v>
      </c>
      <c r="K46" s="66">
        <f t="shared" si="8"/>
        <v>209380137.01999998</v>
      </c>
      <c r="L46" s="66">
        <f t="shared" si="8"/>
        <v>0</v>
      </c>
      <c r="M46" s="66">
        <f t="shared" si="8"/>
        <v>450000000</v>
      </c>
      <c r="N46" s="66">
        <f t="shared" si="8"/>
        <v>209380137.01999998</v>
      </c>
      <c r="O46" s="66">
        <f t="shared" si="8"/>
        <v>0</v>
      </c>
    </row>
    <row r="47" spans="1:15" ht="12">
      <c r="A47" s="73" t="s">
        <v>69</v>
      </c>
      <c r="B47" s="29"/>
      <c r="C47" s="29"/>
      <c r="D47" s="29"/>
      <c r="E47" s="69"/>
      <c r="F47" s="70" t="s">
        <v>48</v>
      </c>
      <c r="G47" s="74">
        <v>45271</v>
      </c>
      <c r="H47" s="71">
        <f>+PAGADO!Q89</f>
        <v>100000000</v>
      </c>
      <c r="I47" s="71">
        <v>0</v>
      </c>
      <c r="J47" s="71">
        <f>+DEVENGADO!Q87</f>
        <v>450000000</v>
      </c>
      <c r="K47" s="71">
        <f>+DEVENGADO!Q88</f>
        <v>209380137.01999998</v>
      </c>
      <c r="L47" s="71">
        <v>0</v>
      </c>
      <c r="M47" s="71">
        <f>+PAGADO!Q87</f>
        <v>450000000</v>
      </c>
      <c r="N47" s="71">
        <f>+PAGADO!Q88</f>
        <v>209380137.01999998</v>
      </c>
      <c r="O47" s="71">
        <v>0</v>
      </c>
    </row>
    <row r="48" spans="1:15" ht="12">
      <c r="A48" s="68"/>
      <c r="B48" s="29"/>
      <c r="C48" s="29"/>
      <c r="D48" s="29"/>
      <c r="E48" s="69"/>
      <c r="F48" s="70"/>
      <c r="G48" s="70"/>
      <c r="H48" s="71"/>
      <c r="I48" s="71"/>
      <c r="J48" s="71"/>
      <c r="K48" s="71"/>
      <c r="L48" s="71"/>
      <c r="M48" s="71"/>
      <c r="N48" s="71"/>
      <c r="O48" s="71"/>
    </row>
    <row r="49" spans="1:15" s="67" customFormat="1" ht="12">
      <c r="A49" s="62" t="s">
        <v>70</v>
      </c>
      <c r="B49" s="63"/>
      <c r="C49" s="63"/>
      <c r="D49" s="63"/>
      <c r="E49" s="64"/>
      <c r="F49" s="65"/>
      <c r="G49" s="65"/>
      <c r="H49" s="66"/>
      <c r="I49" s="66"/>
      <c r="J49" s="66"/>
      <c r="K49" s="66"/>
      <c r="L49" s="66"/>
      <c r="M49" s="66"/>
      <c r="N49" s="66"/>
      <c r="O49" s="66"/>
    </row>
    <row r="50" spans="1:15" ht="12.75" thickBot="1">
      <c r="A50" s="68"/>
      <c r="B50" s="29"/>
      <c r="C50" s="29"/>
      <c r="D50" s="29"/>
      <c r="E50" s="69"/>
      <c r="F50" s="70"/>
      <c r="G50" s="70"/>
      <c r="H50" s="71"/>
      <c r="I50" s="71"/>
      <c r="J50" s="71"/>
      <c r="K50" s="71"/>
      <c r="L50" s="71"/>
      <c r="M50" s="71"/>
      <c r="N50" s="71"/>
      <c r="O50" s="71"/>
    </row>
    <row r="51" spans="1:15" ht="13.5" thickBot="1">
      <c r="A51" s="113" t="s">
        <v>71</v>
      </c>
      <c r="B51" s="114"/>
      <c r="C51" s="114"/>
      <c r="D51" s="114"/>
      <c r="E51" s="115"/>
      <c r="F51" s="54"/>
      <c r="G51" s="54"/>
      <c r="H51" s="55">
        <f>+H54+H56+H58</f>
        <v>0</v>
      </c>
      <c r="I51" s="55">
        <f t="shared" ref="I51:O51" si="9">+I54+I56+I58</f>
        <v>0</v>
      </c>
      <c r="J51" s="55">
        <f>+J54+J56+J58</f>
        <v>0</v>
      </c>
      <c r="K51" s="55">
        <f>+K54+K56+K58</f>
        <v>0</v>
      </c>
      <c r="L51" s="55">
        <f>+L54+L56+L58</f>
        <v>0</v>
      </c>
      <c r="M51" s="55">
        <f t="shared" si="9"/>
        <v>0</v>
      </c>
      <c r="N51" s="55">
        <f t="shared" si="9"/>
        <v>0</v>
      </c>
      <c r="O51" s="55">
        <f t="shared" si="9"/>
        <v>0</v>
      </c>
    </row>
    <row r="52" spans="1:15" ht="12">
      <c r="A52" s="68"/>
      <c r="B52" s="29"/>
      <c r="C52" s="29"/>
      <c r="D52" s="29"/>
      <c r="E52" s="69"/>
      <c r="F52" s="70"/>
      <c r="G52" s="70"/>
      <c r="H52" s="71"/>
      <c r="I52" s="71"/>
      <c r="J52" s="71"/>
      <c r="K52" s="71"/>
      <c r="L52" s="71"/>
      <c r="M52" s="71"/>
      <c r="N52" s="71"/>
      <c r="O52" s="71"/>
    </row>
    <row r="53" spans="1:15" ht="12">
      <c r="A53" s="68"/>
      <c r="B53" s="29"/>
      <c r="C53" s="29"/>
      <c r="D53" s="29"/>
      <c r="E53" s="69"/>
      <c r="F53" s="70"/>
      <c r="G53" s="70"/>
      <c r="H53" s="71"/>
      <c r="I53" s="71"/>
      <c r="J53" s="71"/>
      <c r="K53" s="72"/>
      <c r="L53" s="72"/>
      <c r="M53" s="71"/>
      <c r="N53" s="72"/>
      <c r="O53" s="72"/>
    </row>
    <row r="54" spans="1:15" s="67" customFormat="1" ht="12">
      <c r="A54" s="77" t="s">
        <v>72</v>
      </c>
      <c r="B54" s="63"/>
      <c r="C54" s="63"/>
      <c r="D54" s="63"/>
      <c r="E54" s="64"/>
      <c r="F54" s="65"/>
      <c r="G54" s="65"/>
      <c r="H54" s="66"/>
      <c r="I54" s="66"/>
      <c r="J54" s="66"/>
      <c r="K54" s="78"/>
      <c r="L54" s="78"/>
      <c r="M54" s="66"/>
      <c r="N54" s="78"/>
      <c r="O54" s="78"/>
    </row>
    <row r="55" spans="1:15" ht="12">
      <c r="A55" s="68"/>
      <c r="B55" s="29"/>
      <c r="C55" s="29"/>
      <c r="D55" s="29"/>
      <c r="E55" s="69"/>
      <c r="F55" s="70"/>
      <c r="G55" s="70"/>
      <c r="H55" s="71"/>
      <c r="I55" s="71"/>
      <c r="J55" s="71"/>
      <c r="K55" s="72"/>
      <c r="L55" s="72"/>
      <c r="M55" s="71"/>
      <c r="N55" s="72"/>
      <c r="O55" s="72"/>
    </row>
    <row r="56" spans="1:15" s="67" customFormat="1" ht="12">
      <c r="A56" s="77" t="s">
        <v>73</v>
      </c>
      <c r="B56" s="63"/>
      <c r="C56" s="63"/>
      <c r="D56" s="63"/>
      <c r="E56" s="64"/>
      <c r="F56" s="65"/>
      <c r="G56" s="65"/>
      <c r="H56" s="66"/>
      <c r="I56" s="66"/>
      <c r="J56" s="66"/>
      <c r="K56" s="78"/>
      <c r="L56" s="78"/>
      <c r="M56" s="66"/>
      <c r="N56" s="78"/>
      <c r="O56" s="78"/>
    </row>
    <row r="57" spans="1:15" ht="12">
      <c r="A57" s="68"/>
      <c r="B57" s="29"/>
      <c r="C57" s="29"/>
      <c r="D57" s="29"/>
      <c r="E57" s="69"/>
      <c r="F57" s="70"/>
      <c r="G57" s="70"/>
      <c r="H57" s="71"/>
      <c r="I57" s="71"/>
      <c r="J57" s="71"/>
      <c r="K57" s="72"/>
      <c r="L57" s="72"/>
      <c r="M57" s="71"/>
      <c r="N57" s="72"/>
      <c r="O57" s="72"/>
    </row>
    <row r="58" spans="1:15" s="67" customFormat="1" ht="12">
      <c r="A58" s="77" t="s">
        <v>58</v>
      </c>
      <c r="B58" s="63"/>
      <c r="C58" s="63"/>
      <c r="D58" s="63"/>
      <c r="E58" s="64"/>
      <c r="F58" s="65"/>
      <c r="G58" s="65"/>
      <c r="H58" s="66"/>
      <c r="I58" s="66"/>
      <c r="J58" s="66"/>
      <c r="K58" s="66"/>
      <c r="L58" s="66"/>
      <c r="M58" s="66"/>
      <c r="N58" s="66"/>
      <c r="O58" s="66"/>
    </row>
    <row r="59" spans="1:15" ht="12">
      <c r="A59" s="68"/>
      <c r="B59" s="29"/>
      <c r="C59" s="29"/>
      <c r="D59" s="29"/>
      <c r="E59" s="69"/>
      <c r="F59" s="70"/>
      <c r="G59" s="70"/>
      <c r="H59" s="71"/>
      <c r="I59" s="71"/>
      <c r="J59" s="71"/>
      <c r="K59" s="71"/>
      <c r="L59" s="71"/>
      <c r="M59" s="71"/>
      <c r="N59" s="71"/>
      <c r="O59" s="71"/>
    </row>
    <row r="60" spans="1:15" ht="12.75" thickBot="1">
      <c r="A60" s="68"/>
      <c r="B60" s="29"/>
      <c r="C60" s="29"/>
      <c r="D60" s="29"/>
      <c r="E60" s="69"/>
      <c r="F60" s="70"/>
      <c r="G60" s="70"/>
      <c r="H60" s="71"/>
      <c r="I60" s="71"/>
      <c r="J60" s="71"/>
      <c r="K60" s="71"/>
      <c r="L60" s="71"/>
      <c r="M60" s="71"/>
      <c r="N60" s="71"/>
      <c r="O60" s="71"/>
    </row>
    <row r="61" spans="1:15" ht="12.75" thickBot="1">
      <c r="A61" s="47" t="s">
        <v>74</v>
      </c>
      <c r="B61" s="48"/>
      <c r="C61" s="48"/>
      <c r="D61" s="48"/>
      <c r="E61" s="49"/>
      <c r="F61" s="54"/>
      <c r="G61" s="54"/>
      <c r="H61" s="55"/>
      <c r="I61" s="55"/>
      <c r="J61" s="55"/>
      <c r="K61" s="55"/>
      <c r="L61" s="55"/>
      <c r="M61" s="55"/>
      <c r="N61" s="55"/>
      <c r="O61" s="55"/>
    </row>
    <row r="62" spans="1:15" ht="12">
      <c r="A62" s="68"/>
      <c r="B62" s="29"/>
      <c r="C62" s="29"/>
      <c r="D62" s="29"/>
      <c r="E62" s="69"/>
      <c r="F62" s="70"/>
      <c r="G62" s="70"/>
      <c r="H62" s="71"/>
      <c r="I62" s="71"/>
      <c r="J62" s="71"/>
      <c r="K62" s="71"/>
      <c r="L62" s="71"/>
      <c r="M62" s="71"/>
      <c r="N62" s="71"/>
      <c r="O62" s="71"/>
    </row>
    <row r="63" spans="1:15" ht="12">
      <c r="A63" s="85" t="s">
        <v>75</v>
      </c>
      <c r="B63" s="29"/>
      <c r="C63" s="29"/>
      <c r="D63" s="29"/>
      <c r="E63" s="69"/>
      <c r="F63" s="70"/>
      <c r="G63" s="70"/>
      <c r="H63" s="71"/>
      <c r="I63" s="71"/>
      <c r="J63" s="71"/>
      <c r="K63" s="71"/>
      <c r="L63" s="71"/>
      <c r="M63" s="71"/>
      <c r="N63" s="71"/>
      <c r="O63" s="71"/>
    </row>
    <row r="64" spans="1:15" ht="12.75" thickBot="1">
      <c r="A64" s="68"/>
      <c r="B64" s="29"/>
      <c r="C64" s="29"/>
      <c r="D64" s="29"/>
      <c r="E64" s="69"/>
      <c r="F64" s="70"/>
      <c r="G64" s="70"/>
      <c r="H64" s="71"/>
      <c r="I64" s="71"/>
      <c r="J64" s="71"/>
      <c r="K64" s="71"/>
      <c r="L64" s="71"/>
      <c r="M64" s="71"/>
      <c r="N64" s="71"/>
      <c r="O64" s="71"/>
    </row>
    <row r="65" spans="1:15" ht="13.5" thickBot="1">
      <c r="A65" s="113" t="s">
        <v>76</v>
      </c>
      <c r="B65" s="114"/>
      <c r="C65" s="114"/>
      <c r="D65" s="114"/>
      <c r="E65" s="115"/>
      <c r="F65" s="54"/>
      <c r="G65" s="54"/>
      <c r="H65" s="55"/>
      <c r="I65" s="55"/>
      <c r="J65" s="55"/>
      <c r="K65" s="55"/>
      <c r="L65" s="55"/>
      <c r="M65" s="55"/>
      <c r="N65" s="55"/>
      <c r="O65" s="55"/>
    </row>
    <row r="66" spans="1:15" ht="12">
      <c r="A66" s="68"/>
      <c r="B66" s="29"/>
      <c r="C66" s="29"/>
      <c r="D66" s="29"/>
      <c r="E66" s="69"/>
      <c r="F66" s="70"/>
      <c r="G66" s="70"/>
      <c r="H66" s="61"/>
      <c r="I66" s="61"/>
      <c r="J66" s="61"/>
      <c r="K66" s="61"/>
      <c r="L66" s="61"/>
      <c r="M66" s="61"/>
      <c r="N66" s="61"/>
      <c r="O66" s="61"/>
    </row>
    <row r="67" spans="1:15" ht="12">
      <c r="A67" s="68" t="s">
        <v>77</v>
      </c>
      <c r="B67" s="29"/>
      <c r="C67" s="29"/>
      <c r="D67" s="29"/>
      <c r="E67" s="69"/>
      <c r="F67" s="70"/>
      <c r="G67" s="70"/>
      <c r="H67" s="72"/>
      <c r="I67" s="72"/>
      <c r="J67" s="72"/>
      <c r="K67" s="72"/>
      <c r="L67" s="72"/>
      <c r="M67" s="72"/>
      <c r="N67" s="72"/>
      <c r="O67" s="72"/>
    </row>
    <row r="68" spans="1:15" ht="12">
      <c r="A68" s="68" t="s">
        <v>78</v>
      </c>
      <c r="B68" s="29"/>
      <c r="C68" s="29"/>
      <c r="D68" s="29"/>
      <c r="E68" s="69"/>
      <c r="F68" s="70"/>
      <c r="G68" s="70"/>
      <c r="H68" s="72"/>
      <c r="I68" s="72"/>
      <c r="J68" s="72"/>
      <c r="K68" s="72"/>
      <c r="L68" s="72"/>
      <c r="M68" s="72"/>
      <c r="N68" s="72"/>
      <c r="O68" s="72"/>
    </row>
    <row r="69" spans="1:15" ht="12">
      <c r="A69" s="68"/>
      <c r="B69" s="29"/>
      <c r="C69" s="29"/>
      <c r="D69" s="29"/>
      <c r="E69" s="69"/>
      <c r="F69" s="70"/>
      <c r="G69" s="70"/>
      <c r="H69" s="72"/>
      <c r="I69" s="72"/>
      <c r="J69" s="72"/>
      <c r="K69" s="72"/>
      <c r="L69" s="72"/>
      <c r="M69" s="72"/>
      <c r="N69" s="72"/>
      <c r="O69" s="72"/>
    </row>
    <row r="70" spans="1:15" ht="12">
      <c r="A70" s="68" t="s">
        <v>79</v>
      </c>
      <c r="B70" s="29"/>
      <c r="C70" s="29"/>
      <c r="D70" s="29"/>
      <c r="E70" s="69"/>
      <c r="F70" s="70"/>
      <c r="G70" s="70"/>
      <c r="H70" s="72"/>
      <c r="I70" s="72"/>
      <c r="J70" s="72"/>
      <c r="K70" s="72"/>
      <c r="L70" s="72"/>
      <c r="M70" s="72"/>
      <c r="N70" s="72"/>
      <c r="O70" s="72"/>
    </row>
    <row r="71" spans="1:15" ht="12">
      <c r="A71" s="68"/>
      <c r="B71" s="29"/>
      <c r="C71" s="29"/>
      <c r="D71" s="29"/>
      <c r="E71" s="69"/>
      <c r="F71" s="70"/>
      <c r="G71" s="70"/>
      <c r="H71" s="72"/>
      <c r="I71" s="72"/>
      <c r="J71" s="72"/>
      <c r="K71" s="72"/>
      <c r="L71" s="72"/>
      <c r="M71" s="72"/>
      <c r="N71" s="72"/>
      <c r="O71" s="72"/>
    </row>
    <row r="72" spans="1:15" ht="12">
      <c r="A72" s="68"/>
      <c r="B72" s="29"/>
      <c r="C72" s="29"/>
      <c r="D72" s="29"/>
      <c r="E72" s="69"/>
      <c r="F72" s="70"/>
      <c r="G72" s="70"/>
      <c r="H72" s="72"/>
      <c r="I72" s="72"/>
      <c r="J72" s="72"/>
      <c r="K72" s="72"/>
      <c r="L72" s="72"/>
      <c r="M72" s="72"/>
      <c r="N72" s="72"/>
      <c r="O72" s="72"/>
    </row>
    <row r="73" spans="1:15" ht="12">
      <c r="A73" s="68" t="s">
        <v>80</v>
      </c>
      <c r="B73" s="29"/>
      <c r="C73" s="29"/>
      <c r="D73" s="29"/>
      <c r="E73" s="69"/>
      <c r="F73" s="70"/>
      <c r="G73" s="70"/>
      <c r="H73" s="72"/>
      <c r="I73" s="72"/>
      <c r="J73" s="72"/>
      <c r="K73" s="72"/>
      <c r="L73" s="72"/>
      <c r="M73" s="72"/>
      <c r="N73" s="72"/>
      <c r="O73" s="72"/>
    </row>
    <row r="74" spans="1:15" ht="12.75" thickBot="1">
      <c r="A74" s="68"/>
      <c r="B74" s="29"/>
      <c r="C74" s="29"/>
      <c r="D74" s="29"/>
      <c r="E74" s="69"/>
      <c r="F74" s="70"/>
      <c r="G74" s="70"/>
      <c r="H74" s="84"/>
      <c r="I74" s="84"/>
      <c r="J74" s="84"/>
      <c r="K74" s="84"/>
      <c r="L74" s="84"/>
      <c r="M74" s="84"/>
      <c r="N74" s="84"/>
      <c r="O74" s="84"/>
    </row>
    <row r="75" spans="1:15" ht="15" thickBot="1">
      <c r="A75" s="51" t="s">
        <v>81</v>
      </c>
      <c r="B75" s="52"/>
      <c r="C75" s="52"/>
      <c r="D75" s="52"/>
      <c r="E75" s="53"/>
      <c r="F75" s="54"/>
      <c r="G75" s="54"/>
      <c r="H75" s="86"/>
      <c r="I75" s="86"/>
      <c r="J75" s="86"/>
      <c r="K75" s="86"/>
      <c r="L75" s="86"/>
      <c r="M75" s="86"/>
      <c r="N75" s="86"/>
      <c r="O75" s="86"/>
    </row>
    <row r="76" spans="1:15" ht="12">
      <c r="A76" s="56" t="s">
        <v>82</v>
      </c>
      <c r="B76" s="57" t="s">
        <v>83</v>
      </c>
      <c r="C76" s="57"/>
      <c r="D76" s="57"/>
      <c r="E76" s="58"/>
      <c r="F76" s="59"/>
      <c r="G76" s="59"/>
      <c r="H76" s="61"/>
      <c r="I76" s="61"/>
      <c r="J76" s="61"/>
      <c r="K76" s="61"/>
      <c r="L76" s="61"/>
      <c r="M76" s="61"/>
      <c r="N76" s="61"/>
      <c r="O76" s="61"/>
    </row>
    <row r="77" spans="1:15" ht="12.75">
      <c r="A77" s="68" t="s">
        <v>82</v>
      </c>
      <c r="B77" s="87" t="s">
        <v>84</v>
      </c>
      <c r="C77" s="87"/>
      <c r="D77" s="87"/>
      <c r="E77" s="88"/>
      <c r="F77" s="65"/>
      <c r="G77" s="65"/>
      <c r="H77" s="78"/>
      <c r="I77" s="78"/>
      <c r="J77" s="78"/>
      <c r="K77" s="78"/>
      <c r="L77" s="78"/>
      <c r="M77" s="78"/>
      <c r="N77" s="78"/>
      <c r="O77" s="78"/>
    </row>
    <row r="78" spans="1:15" ht="12.75" thickBot="1">
      <c r="A78" s="68"/>
      <c r="B78" s="29"/>
      <c r="C78" s="29"/>
      <c r="D78" s="29"/>
      <c r="E78" s="69"/>
      <c r="F78" s="70"/>
      <c r="G78" s="70"/>
      <c r="H78" s="84"/>
      <c r="I78" s="84"/>
      <c r="J78" s="84"/>
      <c r="K78" s="84"/>
      <c r="L78" s="84"/>
      <c r="M78" s="84"/>
      <c r="N78" s="84"/>
      <c r="O78" s="84"/>
    </row>
    <row r="79" spans="1:15" ht="15" thickBot="1">
      <c r="A79" s="113" t="s">
        <v>85</v>
      </c>
      <c r="B79" s="114"/>
      <c r="C79" s="114"/>
      <c r="D79" s="114"/>
      <c r="E79" s="115"/>
      <c r="F79" s="54"/>
      <c r="G79" s="54"/>
      <c r="H79" s="86"/>
      <c r="I79" s="86"/>
      <c r="J79" s="86"/>
      <c r="K79" s="86"/>
      <c r="L79" s="86"/>
      <c r="M79" s="86"/>
      <c r="N79" s="86"/>
      <c r="O79" s="86"/>
    </row>
    <row r="80" spans="1:15" ht="13.5" thickBot="1">
      <c r="A80" s="51"/>
      <c r="B80" s="52"/>
      <c r="C80" s="52"/>
      <c r="D80" s="52"/>
      <c r="E80" s="53"/>
      <c r="F80" s="54"/>
      <c r="G80" s="54"/>
      <c r="H80" s="86"/>
      <c r="I80" s="86"/>
      <c r="J80" s="86"/>
      <c r="K80" s="86"/>
      <c r="L80" s="86"/>
      <c r="M80" s="86"/>
      <c r="N80" s="86"/>
      <c r="O80" s="86"/>
    </row>
    <row r="81" spans="1:16" s="67" customFormat="1" ht="13.5" thickBot="1">
      <c r="A81" s="116" t="s">
        <v>86</v>
      </c>
      <c r="B81" s="117"/>
      <c r="C81" s="117"/>
      <c r="D81" s="117"/>
      <c r="E81" s="118"/>
      <c r="F81" s="89"/>
      <c r="G81" s="89"/>
      <c r="H81" s="90">
        <f t="shared" ref="H81:O81" si="10">+H83+H84+H85</f>
        <v>0</v>
      </c>
      <c r="I81" s="90">
        <f t="shared" si="10"/>
        <v>0</v>
      </c>
      <c r="J81" s="90">
        <f t="shared" si="10"/>
        <v>0</v>
      </c>
      <c r="K81" s="90">
        <f t="shared" si="10"/>
        <v>0</v>
      </c>
      <c r="L81" s="90">
        <f t="shared" si="10"/>
        <v>0</v>
      </c>
      <c r="M81" s="90">
        <f t="shared" si="10"/>
        <v>0</v>
      </c>
      <c r="N81" s="90">
        <f t="shared" si="10"/>
        <v>0</v>
      </c>
      <c r="O81" s="90">
        <f t="shared" si="10"/>
        <v>0</v>
      </c>
    </row>
    <row r="82" spans="1:16" ht="12.75">
      <c r="A82" s="91"/>
      <c r="B82" s="92"/>
      <c r="C82" s="92"/>
      <c r="D82" s="92"/>
      <c r="E82" s="93"/>
      <c r="F82" s="59"/>
      <c r="G82" s="59"/>
      <c r="H82" s="61"/>
      <c r="I82" s="61"/>
      <c r="J82" s="61"/>
      <c r="K82" s="61"/>
      <c r="L82" s="61"/>
      <c r="M82" s="61"/>
      <c r="N82" s="61"/>
      <c r="O82" s="61"/>
    </row>
    <row r="83" spans="1:16" s="67" customFormat="1" ht="12.75">
      <c r="A83" s="62" t="s">
        <v>87</v>
      </c>
      <c r="B83" s="36"/>
      <c r="C83" s="36"/>
      <c r="D83" s="36"/>
      <c r="E83" s="94"/>
      <c r="F83" s="65" t="s">
        <v>54</v>
      </c>
      <c r="G83" s="65"/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</row>
    <row r="84" spans="1:16" s="67" customFormat="1" ht="12.75">
      <c r="A84" s="62" t="s">
        <v>88</v>
      </c>
      <c r="B84" s="36"/>
      <c r="C84" s="36"/>
      <c r="D84" s="36"/>
      <c r="E84" s="94"/>
      <c r="F84" s="65" t="s">
        <v>54</v>
      </c>
      <c r="G84" s="65"/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</row>
    <row r="85" spans="1:16" s="67" customFormat="1" ht="12.75">
      <c r="A85" s="62" t="s">
        <v>89</v>
      </c>
      <c r="B85" s="36"/>
      <c r="C85" s="36"/>
      <c r="D85" s="36"/>
      <c r="E85" s="94"/>
      <c r="F85" s="65"/>
      <c r="G85" s="65"/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</row>
    <row r="86" spans="1:16" ht="13.5" thickBot="1">
      <c r="A86" s="95"/>
      <c r="B86" s="87"/>
      <c r="C86" s="87"/>
      <c r="D86" s="87"/>
      <c r="E86" s="88"/>
      <c r="F86" s="70"/>
      <c r="G86" s="70"/>
      <c r="H86" s="72"/>
      <c r="I86" s="72"/>
      <c r="J86" s="72"/>
      <c r="K86" s="72"/>
      <c r="L86" s="72"/>
      <c r="M86" s="72"/>
      <c r="N86" s="72"/>
      <c r="O86" s="72"/>
    </row>
    <row r="87" spans="1:16" ht="13.5" thickBot="1">
      <c r="A87" s="116" t="s">
        <v>90</v>
      </c>
      <c r="B87" s="117"/>
      <c r="C87" s="117"/>
      <c r="D87" s="117"/>
      <c r="E87" s="118"/>
      <c r="F87" s="89"/>
      <c r="G87" s="89"/>
      <c r="H87" s="90">
        <f t="shared" ref="H87:O87" si="11">+H15+H44+H51+H61+H65+H75+H79+H81</f>
        <v>10163957761.452452</v>
      </c>
      <c r="I87" s="90">
        <f t="shared" si="11"/>
        <v>1169067473.2</v>
      </c>
      <c r="J87" s="90">
        <f t="shared" si="11"/>
        <v>5581484381.0185213</v>
      </c>
      <c r="K87" s="90">
        <f t="shared" si="11"/>
        <v>1706053643.3288958</v>
      </c>
      <c r="L87" s="90">
        <f t="shared" si="11"/>
        <v>0</v>
      </c>
      <c r="M87" s="90">
        <f t="shared" si="11"/>
        <v>5774633266.3585205</v>
      </c>
      <c r="N87" s="90">
        <f t="shared" si="11"/>
        <v>1729806767.5914481</v>
      </c>
      <c r="O87" s="90">
        <f t="shared" si="11"/>
        <v>0</v>
      </c>
      <c r="P87" s="96"/>
    </row>
    <row r="88" spans="1:16" ht="13.5" thickBot="1">
      <c r="A88" s="51"/>
      <c r="B88" s="52"/>
      <c r="C88" s="52"/>
      <c r="D88" s="52"/>
      <c r="E88" s="53"/>
      <c r="F88" s="89"/>
      <c r="G88" s="89"/>
      <c r="H88" s="90"/>
      <c r="I88" s="90"/>
      <c r="J88" s="90"/>
      <c r="K88" s="90"/>
      <c r="L88" s="90"/>
      <c r="M88" s="90"/>
      <c r="N88" s="90"/>
      <c r="O88" s="90"/>
    </row>
    <row r="89" spans="1:16" ht="15" thickBot="1">
      <c r="A89" s="51" t="s">
        <v>91</v>
      </c>
      <c r="B89" s="52"/>
      <c r="C89" s="52"/>
      <c r="D89" s="52"/>
      <c r="E89" s="53"/>
      <c r="F89" s="89"/>
      <c r="G89" s="89"/>
      <c r="H89" s="90"/>
      <c r="I89" s="90"/>
      <c r="J89" s="90"/>
      <c r="K89" s="90"/>
      <c r="L89" s="90"/>
      <c r="M89" s="90"/>
      <c r="N89" s="90"/>
      <c r="O89" s="90"/>
    </row>
    <row r="90" spans="1:16" ht="12">
      <c r="A90" s="56" t="s">
        <v>82</v>
      </c>
      <c r="B90" s="57" t="s">
        <v>83</v>
      </c>
      <c r="C90" s="57"/>
      <c r="D90" s="57"/>
      <c r="E90" s="58"/>
      <c r="F90" s="59"/>
      <c r="G90" s="59"/>
      <c r="H90" s="61"/>
      <c r="I90" s="61"/>
      <c r="J90" s="61"/>
      <c r="K90" s="61"/>
      <c r="L90" s="61"/>
      <c r="M90" s="61"/>
      <c r="N90" s="61"/>
      <c r="O90" s="61"/>
    </row>
    <row r="91" spans="1:16" ht="12.75">
      <c r="A91" s="68" t="s">
        <v>82</v>
      </c>
      <c r="B91" s="87" t="s">
        <v>84</v>
      </c>
      <c r="C91" s="87"/>
      <c r="D91" s="87"/>
      <c r="E91" s="88"/>
      <c r="F91" s="65"/>
      <c r="G91" s="65"/>
      <c r="H91" s="78"/>
      <c r="I91" s="78"/>
      <c r="J91" s="78"/>
      <c r="K91" s="78"/>
      <c r="L91" s="78"/>
      <c r="M91" s="78"/>
      <c r="N91" s="78"/>
      <c r="O91" s="78"/>
    </row>
    <row r="92" spans="1:16" ht="13.5" thickBot="1">
      <c r="A92" s="68"/>
      <c r="B92" s="97"/>
      <c r="C92" s="97"/>
      <c r="D92" s="97"/>
      <c r="E92" s="98"/>
      <c r="F92" s="99"/>
      <c r="G92" s="99"/>
      <c r="H92" s="100"/>
      <c r="I92" s="100"/>
      <c r="J92" s="100"/>
      <c r="K92" s="100"/>
      <c r="L92" s="100"/>
      <c r="M92" s="100"/>
      <c r="N92" s="100"/>
      <c r="O92" s="100"/>
    </row>
    <row r="93" spans="1:16" ht="13.5" thickBot="1">
      <c r="A93" s="113" t="s">
        <v>92</v>
      </c>
      <c r="B93" s="114"/>
      <c r="C93" s="114"/>
      <c r="D93" s="114"/>
      <c r="E93" s="115"/>
      <c r="F93" s="54"/>
      <c r="G93" s="54"/>
      <c r="H93" s="90"/>
      <c r="I93" s="90"/>
      <c r="J93" s="90">
        <f t="shared" ref="J93:O93" si="12">SUM(J94:J95)</f>
        <v>0</v>
      </c>
      <c r="K93" s="90">
        <f t="shared" si="12"/>
        <v>0</v>
      </c>
      <c r="L93" s="90">
        <f t="shared" si="12"/>
        <v>0</v>
      </c>
      <c r="M93" s="90">
        <f t="shared" si="12"/>
        <v>0</v>
      </c>
      <c r="N93" s="90">
        <f t="shared" si="12"/>
        <v>0</v>
      </c>
      <c r="O93" s="90">
        <f t="shared" si="12"/>
        <v>0</v>
      </c>
    </row>
    <row r="94" spans="1:16" ht="12">
      <c r="A94" s="68" t="s">
        <v>93</v>
      </c>
      <c r="B94" s="29"/>
      <c r="C94" s="29"/>
      <c r="D94" s="29"/>
      <c r="E94" s="101"/>
      <c r="F94" s="70"/>
      <c r="G94" s="70"/>
      <c r="H94" s="61"/>
      <c r="I94" s="72"/>
      <c r="J94" s="72"/>
      <c r="K94" s="72"/>
      <c r="L94" s="72"/>
      <c r="M94" s="72"/>
      <c r="N94" s="72"/>
      <c r="O94" s="72"/>
    </row>
    <row r="95" spans="1:16" ht="12">
      <c r="A95" s="68" t="s">
        <v>94</v>
      </c>
      <c r="B95" s="29"/>
      <c r="C95" s="29"/>
      <c r="D95" s="29"/>
      <c r="E95" s="69"/>
      <c r="F95" s="70"/>
      <c r="G95" s="70"/>
      <c r="H95" s="72"/>
      <c r="I95" s="72"/>
      <c r="J95" s="72"/>
      <c r="K95" s="72"/>
      <c r="L95" s="72"/>
      <c r="M95" s="72"/>
      <c r="N95" s="72"/>
      <c r="O95" s="72"/>
    </row>
    <row r="96" spans="1:16" ht="12">
      <c r="A96" s="68" t="s">
        <v>95</v>
      </c>
      <c r="B96" s="29"/>
      <c r="C96" s="29"/>
      <c r="D96" s="29"/>
      <c r="E96" s="69"/>
      <c r="F96" s="70"/>
      <c r="G96" s="70"/>
      <c r="H96" s="72"/>
      <c r="I96" s="72"/>
      <c r="J96" s="78"/>
      <c r="K96" s="72"/>
      <c r="L96" s="72"/>
      <c r="M96" s="78"/>
      <c r="N96" s="72"/>
      <c r="O96" s="72"/>
    </row>
    <row r="97" spans="1:15" ht="12">
      <c r="A97" s="68" t="s">
        <v>86</v>
      </c>
      <c r="B97" s="29"/>
      <c r="C97" s="29"/>
      <c r="D97" s="29"/>
      <c r="E97" s="69"/>
      <c r="F97" s="70"/>
      <c r="G97" s="70"/>
      <c r="H97" s="72"/>
      <c r="I97" s="72"/>
      <c r="J97" s="72"/>
      <c r="K97" s="72"/>
      <c r="L97" s="72"/>
      <c r="M97" s="72"/>
      <c r="N97" s="72"/>
      <c r="O97" s="72"/>
    </row>
    <row r="98" spans="1:15" ht="12.75" thickBot="1">
      <c r="A98" s="81"/>
      <c r="B98" s="82"/>
      <c r="C98" s="82"/>
      <c r="D98" s="82"/>
      <c r="E98" s="83"/>
      <c r="F98" s="102"/>
      <c r="G98" s="102"/>
      <c r="H98" s="100"/>
      <c r="I98" s="100"/>
      <c r="J98" s="100"/>
      <c r="K98" s="100"/>
      <c r="L98" s="100"/>
      <c r="M98" s="100"/>
      <c r="N98" s="100"/>
      <c r="O98" s="100"/>
    </row>
    <row r="99" spans="1:15" ht="12.75">
      <c r="A99" s="29"/>
      <c r="B99" s="29"/>
      <c r="C99" s="29"/>
      <c r="D99" s="29"/>
      <c r="E99" s="29"/>
      <c r="F99" s="103"/>
      <c r="G99" s="103"/>
      <c r="H99" s="104"/>
      <c r="I99" s="104"/>
      <c r="J99" s="105"/>
      <c r="K99" s="105"/>
      <c r="L99" s="105"/>
      <c r="M99" s="105"/>
      <c r="N99" s="105"/>
      <c r="O99" s="105"/>
    </row>
    <row r="100" spans="1:15" ht="12.75">
      <c r="A100" s="29" t="s">
        <v>96</v>
      </c>
      <c r="B100" s="29"/>
      <c r="C100" s="29"/>
      <c r="D100" s="29"/>
      <c r="E100" s="29"/>
      <c r="F100" s="103"/>
      <c r="G100" s="103"/>
      <c r="H100" s="105"/>
      <c r="I100" s="105"/>
      <c r="J100" s="105"/>
      <c r="K100" s="105"/>
      <c r="L100" s="105"/>
      <c r="M100" s="105"/>
      <c r="N100" s="105"/>
      <c r="O100" s="105"/>
    </row>
    <row r="101" spans="1:15" ht="12.75">
      <c r="A101" s="29" t="s">
        <v>97</v>
      </c>
      <c r="B101" s="29"/>
      <c r="C101" s="29"/>
      <c r="D101" s="29"/>
      <c r="E101" s="29"/>
      <c r="F101" s="103"/>
      <c r="G101" s="103"/>
      <c r="H101" s="105"/>
      <c r="I101" s="105"/>
      <c r="J101" s="105"/>
      <c r="K101" s="105"/>
      <c r="L101" s="105"/>
      <c r="M101" s="105"/>
      <c r="N101" s="105"/>
      <c r="O101" s="105"/>
    </row>
    <row r="102" spans="1:15" ht="12">
      <c r="A102" s="29" t="s">
        <v>98</v>
      </c>
      <c r="B102" s="29"/>
      <c r="C102" s="29"/>
      <c r="D102" s="29"/>
      <c r="E102" s="29"/>
      <c r="F102" s="29"/>
      <c r="G102" s="29"/>
      <c r="H102" s="106"/>
      <c r="I102" s="106"/>
      <c r="J102" s="106"/>
      <c r="K102" s="30"/>
      <c r="L102" s="30"/>
      <c r="M102" s="106"/>
      <c r="N102" s="30"/>
      <c r="O102" s="30"/>
    </row>
    <row r="103" spans="1:15" ht="12">
      <c r="A103" s="29" t="s">
        <v>99</v>
      </c>
      <c r="B103" s="29"/>
      <c r="C103" s="29"/>
      <c r="D103" s="29"/>
      <c r="E103" s="29"/>
      <c r="F103" s="29"/>
      <c r="G103" s="29"/>
      <c r="H103" s="107"/>
      <c r="I103" s="107"/>
      <c r="J103" s="107"/>
      <c r="K103" s="30"/>
      <c r="L103" s="30"/>
      <c r="M103" s="107"/>
      <c r="N103" s="30"/>
      <c r="O103" s="30"/>
    </row>
    <row r="104" spans="1:15" ht="12">
      <c r="A104" s="29"/>
      <c r="B104" s="29"/>
      <c r="C104" s="29"/>
      <c r="D104" s="29"/>
      <c r="E104" s="29"/>
      <c r="F104" s="29"/>
      <c r="G104" s="29"/>
      <c r="H104" s="106"/>
      <c r="I104" s="106"/>
      <c r="J104" s="30"/>
      <c r="K104" s="30"/>
      <c r="L104" s="30"/>
      <c r="M104" s="30"/>
      <c r="N104" s="30"/>
      <c r="O104" s="30"/>
    </row>
    <row r="105" spans="1:15" ht="12">
      <c r="A105" s="29"/>
      <c r="B105" s="29"/>
      <c r="C105" s="29"/>
      <c r="D105" s="29"/>
      <c r="E105" s="29"/>
      <c r="F105" s="29"/>
      <c r="G105" s="29"/>
      <c r="H105" s="106"/>
      <c r="I105" s="106"/>
      <c r="J105" s="106"/>
      <c r="K105" s="30"/>
      <c r="L105" s="30"/>
      <c r="M105" s="106"/>
      <c r="N105" s="30"/>
      <c r="O105" s="30"/>
    </row>
    <row r="106" spans="1:15">
      <c r="H106" s="108"/>
      <c r="I106" s="108"/>
      <c r="J106" s="108"/>
      <c r="M106" s="108"/>
    </row>
    <row r="107" spans="1:15">
      <c r="D107" s="109"/>
      <c r="H107" s="108"/>
      <c r="I107" s="108"/>
      <c r="J107" s="108"/>
      <c r="K107" s="108"/>
      <c r="L107" s="108"/>
      <c r="M107" s="108"/>
      <c r="N107" s="108"/>
      <c r="O107" s="108"/>
    </row>
    <row r="108" spans="1:15">
      <c r="H108" s="108"/>
      <c r="I108" s="108"/>
      <c r="J108" s="108"/>
      <c r="M108" s="108"/>
    </row>
    <row r="109" spans="1:15">
      <c r="E109" s="110"/>
      <c r="H109" s="108"/>
      <c r="I109" s="108"/>
      <c r="J109" s="108"/>
      <c r="K109" s="108"/>
      <c r="L109" s="108"/>
      <c r="M109" s="108"/>
      <c r="N109" s="108"/>
      <c r="O109" s="108"/>
    </row>
    <row r="110" spans="1:15">
      <c r="H110" s="108"/>
      <c r="I110" s="108"/>
    </row>
    <row r="111" spans="1:15">
      <c r="H111" s="108"/>
      <c r="I111" s="108"/>
    </row>
    <row r="112" spans="1:15">
      <c r="H112" s="108"/>
      <c r="I112" s="108"/>
    </row>
    <row r="113" spans="8:15">
      <c r="H113" s="108"/>
      <c r="I113" s="108"/>
    </row>
    <row r="114" spans="8:15">
      <c r="H114" s="108"/>
      <c r="I114" s="108"/>
    </row>
    <row r="115" spans="8:15">
      <c r="H115" s="108"/>
      <c r="I115" s="108"/>
    </row>
    <row r="116" spans="8:15">
      <c r="H116" s="108"/>
      <c r="I116" s="108"/>
      <c r="J116" s="33"/>
      <c r="K116" s="33"/>
      <c r="L116" s="33"/>
      <c r="M116" s="33"/>
      <c r="N116" s="33"/>
      <c r="O116" s="33"/>
    </row>
    <row r="117" spans="8:15">
      <c r="H117" s="108"/>
      <c r="I117" s="108"/>
      <c r="J117" s="33"/>
      <c r="K117" s="33"/>
      <c r="L117" s="33"/>
      <c r="M117" s="33"/>
      <c r="N117" s="33"/>
      <c r="O117" s="33"/>
    </row>
    <row r="118" spans="8:15">
      <c r="H118" s="108"/>
      <c r="I118" s="108"/>
      <c r="J118" s="33"/>
      <c r="K118" s="33"/>
      <c r="L118" s="33"/>
      <c r="M118" s="33"/>
      <c r="N118" s="33"/>
      <c r="O118" s="33"/>
    </row>
    <row r="119" spans="8:15">
      <c r="H119" s="108"/>
      <c r="I119" s="108"/>
      <c r="J119" s="33"/>
      <c r="K119" s="33"/>
      <c r="L119" s="33"/>
      <c r="M119" s="33"/>
      <c r="N119" s="33"/>
      <c r="O119" s="33"/>
    </row>
    <row r="120" spans="8:15">
      <c r="H120" s="108"/>
      <c r="I120" s="108"/>
      <c r="J120" s="33"/>
      <c r="K120" s="33"/>
      <c r="L120" s="33"/>
      <c r="M120" s="33"/>
      <c r="N120" s="33"/>
      <c r="O120" s="33"/>
    </row>
    <row r="121" spans="8:15">
      <c r="H121" s="108"/>
      <c r="I121" s="108"/>
      <c r="J121" s="33"/>
      <c r="K121" s="33"/>
      <c r="L121" s="33"/>
      <c r="M121" s="33"/>
      <c r="N121" s="33"/>
      <c r="O121" s="33"/>
    </row>
    <row r="122" spans="8:15">
      <c r="H122" s="108"/>
      <c r="I122" s="108"/>
      <c r="J122" s="33"/>
      <c r="K122" s="33"/>
      <c r="L122" s="33"/>
      <c r="M122" s="33"/>
      <c r="N122" s="33"/>
      <c r="O122" s="33"/>
    </row>
    <row r="123" spans="8:15">
      <c r="H123" s="108"/>
      <c r="I123" s="108"/>
      <c r="J123" s="33"/>
      <c r="K123" s="33"/>
      <c r="L123" s="33"/>
      <c r="M123" s="33"/>
      <c r="N123" s="33"/>
      <c r="O123" s="33"/>
    </row>
    <row r="124" spans="8:15">
      <c r="H124" s="108"/>
      <c r="I124" s="108"/>
      <c r="J124" s="33"/>
      <c r="K124" s="33"/>
      <c r="L124" s="33"/>
      <c r="M124" s="33"/>
      <c r="N124" s="33"/>
      <c r="O124" s="33"/>
    </row>
    <row r="125" spans="8:15">
      <c r="H125" s="108"/>
      <c r="I125" s="108"/>
      <c r="J125" s="33"/>
      <c r="K125" s="33"/>
      <c r="L125" s="33"/>
      <c r="M125" s="33"/>
      <c r="N125" s="33"/>
      <c r="O125" s="33"/>
    </row>
    <row r="126" spans="8:15">
      <c r="H126" s="108"/>
      <c r="I126" s="108"/>
      <c r="J126" s="33"/>
      <c r="K126" s="33"/>
      <c r="L126" s="33"/>
      <c r="M126" s="33"/>
      <c r="N126" s="33"/>
      <c r="O126" s="33"/>
    </row>
    <row r="127" spans="8:15">
      <c r="H127" s="108"/>
      <c r="I127" s="108"/>
      <c r="J127" s="33"/>
      <c r="K127" s="33"/>
      <c r="L127" s="33"/>
      <c r="M127" s="33"/>
      <c r="N127" s="33"/>
      <c r="O127" s="33"/>
    </row>
    <row r="128" spans="8:15">
      <c r="H128" s="108"/>
      <c r="I128" s="108"/>
      <c r="J128" s="33"/>
      <c r="K128" s="33"/>
      <c r="L128" s="33"/>
      <c r="M128" s="33"/>
      <c r="N128" s="33"/>
      <c r="O128" s="33"/>
    </row>
    <row r="129" spans="8:15">
      <c r="H129" s="108"/>
      <c r="I129" s="108"/>
      <c r="J129" s="33"/>
      <c r="K129" s="33"/>
      <c r="L129" s="33"/>
      <c r="M129" s="33"/>
      <c r="N129" s="33"/>
      <c r="O129" s="33"/>
    </row>
    <row r="130" spans="8:15">
      <c r="H130" s="108"/>
      <c r="I130" s="108"/>
      <c r="J130" s="33"/>
      <c r="K130" s="33"/>
      <c r="L130" s="33"/>
      <c r="M130" s="33"/>
      <c r="N130" s="33"/>
      <c r="O130" s="33"/>
    </row>
    <row r="131" spans="8:15">
      <c r="H131" s="108"/>
      <c r="I131" s="108"/>
      <c r="J131" s="33"/>
      <c r="K131" s="33"/>
      <c r="L131" s="33"/>
      <c r="M131" s="33"/>
      <c r="N131" s="33"/>
      <c r="O131" s="33"/>
    </row>
    <row r="132" spans="8:15">
      <c r="H132" s="108"/>
      <c r="I132" s="108"/>
      <c r="J132" s="33"/>
      <c r="K132" s="33"/>
      <c r="L132" s="33"/>
      <c r="M132" s="33"/>
      <c r="N132" s="33"/>
      <c r="O132" s="33"/>
    </row>
    <row r="133" spans="8:15">
      <c r="H133" s="108"/>
      <c r="I133" s="108"/>
      <c r="J133" s="33"/>
      <c r="K133" s="33"/>
      <c r="L133" s="33"/>
      <c r="M133" s="33"/>
      <c r="N133" s="33"/>
      <c r="O133" s="33"/>
    </row>
    <row r="134" spans="8:15">
      <c r="H134" s="108"/>
      <c r="I134" s="108"/>
      <c r="J134" s="33"/>
      <c r="K134" s="33"/>
      <c r="L134" s="33"/>
      <c r="M134" s="33"/>
      <c r="N134" s="33"/>
      <c r="O134" s="33"/>
    </row>
    <row r="135" spans="8:15">
      <c r="H135" s="108"/>
      <c r="I135" s="108"/>
      <c r="J135" s="33"/>
      <c r="K135" s="33"/>
      <c r="L135" s="33"/>
      <c r="M135" s="33"/>
      <c r="N135" s="33"/>
      <c r="O135" s="33"/>
    </row>
    <row r="136" spans="8:15">
      <c r="H136" s="108"/>
      <c r="I136" s="108"/>
      <c r="J136" s="33"/>
      <c r="K136" s="33"/>
      <c r="L136" s="33"/>
      <c r="M136" s="33"/>
      <c r="N136" s="33"/>
      <c r="O136" s="33"/>
    </row>
    <row r="137" spans="8:15">
      <c r="H137" s="108"/>
      <c r="I137" s="108"/>
      <c r="J137" s="33"/>
      <c r="K137" s="33"/>
      <c r="L137" s="33"/>
      <c r="M137" s="33"/>
      <c r="N137" s="33"/>
      <c r="O137" s="33"/>
    </row>
    <row r="138" spans="8:15">
      <c r="H138" s="108"/>
      <c r="I138" s="108"/>
      <c r="J138" s="33"/>
      <c r="K138" s="33"/>
      <c r="L138" s="33"/>
      <c r="M138" s="33"/>
      <c r="N138" s="33"/>
      <c r="O138" s="33"/>
    </row>
    <row r="139" spans="8:15">
      <c r="H139" s="108"/>
      <c r="I139" s="108"/>
      <c r="J139" s="33"/>
      <c r="K139" s="33"/>
      <c r="L139" s="33"/>
      <c r="M139" s="33"/>
      <c r="N139" s="33"/>
      <c r="O139" s="33"/>
    </row>
    <row r="140" spans="8:15">
      <c r="H140" s="108"/>
      <c r="I140" s="108"/>
      <c r="J140" s="33"/>
      <c r="K140" s="33"/>
      <c r="L140" s="33"/>
      <c r="M140" s="33"/>
      <c r="N140" s="33"/>
      <c r="O140" s="33"/>
    </row>
    <row r="141" spans="8:15">
      <c r="H141" s="108"/>
      <c r="I141" s="108"/>
      <c r="J141" s="33"/>
      <c r="K141" s="33"/>
      <c r="L141" s="33"/>
      <c r="M141" s="33"/>
      <c r="N141" s="33"/>
      <c r="O141" s="33"/>
    </row>
    <row r="142" spans="8:15">
      <c r="H142" s="108"/>
      <c r="I142" s="108"/>
      <c r="J142" s="33"/>
      <c r="K142" s="33"/>
      <c r="L142" s="33"/>
      <c r="M142" s="33"/>
      <c r="N142" s="33"/>
      <c r="O142" s="33"/>
    </row>
    <row r="143" spans="8:15">
      <c r="H143" s="108"/>
      <c r="I143" s="108"/>
      <c r="J143" s="33"/>
      <c r="K143" s="33"/>
      <c r="L143" s="33"/>
      <c r="M143" s="33"/>
      <c r="N143" s="33"/>
      <c r="O143" s="33"/>
    </row>
    <row r="144" spans="8:15">
      <c r="H144" s="108"/>
      <c r="I144" s="108"/>
      <c r="J144" s="33"/>
      <c r="K144" s="33"/>
      <c r="L144" s="33"/>
      <c r="M144" s="33"/>
      <c r="N144" s="33"/>
      <c r="O144" s="33"/>
    </row>
    <row r="145" spans="8:15">
      <c r="H145" s="108"/>
      <c r="I145" s="108"/>
      <c r="J145" s="33"/>
      <c r="K145" s="33"/>
      <c r="L145" s="33"/>
      <c r="M145" s="33"/>
      <c r="N145" s="33"/>
      <c r="O145" s="33"/>
    </row>
    <row r="146" spans="8:15">
      <c r="H146" s="108"/>
      <c r="I146" s="108"/>
      <c r="J146" s="33"/>
      <c r="K146" s="33"/>
      <c r="L146" s="33"/>
      <c r="M146" s="33"/>
      <c r="N146" s="33"/>
      <c r="O146" s="33"/>
    </row>
    <row r="147" spans="8:15">
      <c r="H147" s="108"/>
      <c r="I147" s="108"/>
      <c r="J147" s="33"/>
      <c r="K147" s="33"/>
      <c r="L147" s="33"/>
      <c r="M147" s="33"/>
      <c r="N147" s="33"/>
      <c r="O147" s="33"/>
    </row>
    <row r="148" spans="8:15">
      <c r="H148" s="108"/>
      <c r="I148" s="108"/>
      <c r="J148" s="33"/>
      <c r="K148" s="33"/>
      <c r="L148" s="33"/>
      <c r="M148" s="33"/>
      <c r="N148" s="33"/>
      <c r="O148" s="33"/>
    </row>
    <row r="149" spans="8:15">
      <c r="H149" s="108"/>
      <c r="I149" s="108"/>
      <c r="J149" s="33"/>
      <c r="K149" s="33"/>
      <c r="L149" s="33"/>
      <c r="M149" s="33"/>
      <c r="N149" s="33"/>
      <c r="O149" s="33"/>
    </row>
    <row r="150" spans="8:15">
      <c r="H150" s="108"/>
      <c r="I150" s="108"/>
      <c r="J150" s="33"/>
      <c r="K150" s="33"/>
      <c r="L150" s="33"/>
      <c r="M150" s="33"/>
      <c r="N150" s="33"/>
      <c r="O150" s="33"/>
    </row>
    <row r="151" spans="8:15">
      <c r="H151" s="108"/>
      <c r="I151" s="108"/>
      <c r="J151" s="33"/>
      <c r="K151" s="33"/>
      <c r="L151" s="33"/>
      <c r="M151" s="33"/>
      <c r="N151" s="33"/>
      <c r="O151" s="33"/>
    </row>
    <row r="152" spans="8:15">
      <c r="H152" s="108"/>
      <c r="I152" s="108"/>
      <c r="J152" s="33"/>
      <c r="K152" s="33"/>
      <c r="L152" s="33"/>
      <c r="M152" s="33"/>
      <c r="N152" s="33"/>
      <c r="O152" s="33"/>
    </row>
    <row r="153" spans="8:15">
      <c r="H153" s="108"/>
      <c r="I153" s="108"/>
      <c r="J153" s="33"/>
      <c r="K153" s="33"/>
      <c r="L153" s="33"/>
      <c r="M153" s="33"/>
      <c r="N153" s="33"/>
      <c r="O153" s="33"/>
    </row>
    <row r="154" spans="8:15">
      <c r="H154" s="108"/>
      <c r="I154" s="108"/>
      <c r="J154" s="33"/>
      <c r="K154" s="33"/>
      <c r="L154" s="33"/>
      <c r="M154" s="33"/>
      <c r="N154" s="33"/>
      <c r="O154" s="33"/>
    </row>
    <row r="155" spans="8:15">
      <c r="H155" s="108"/>
      <c r="I155" s="108"/>
      <c r="J155" s="33"/>
      <c r="K155" s="33"/>
      <c r="L155" s="33"/>
      <c r="M155" s="33"/>
      <c r="N155" s="33"/>
      <c r="O155" s="33"/>
    </row>
    <row r="156" spans="8:15">
      <c r="H156" s="108"/>
      <c r="I156" s="108"/>
      <c r="J156" s="33"/>
      <c r="K156" s="33"/>
      <c r="L156" s="33"/>
      <c r="M156" s="33"/>
      <c r="N156" s="33"/>
      <c r="O156" s="33"/>
    </row>
    <row r="157" spans="8:15">
      <c r="H157" s="108"/>
      <c r="I157" s="108"/>
      <c r="J157" s="33"/>
      <c r="K157" s="33"/>
      <c r="L157" s="33"/>
      <c r="M157" s="33"/>
      <c r="N157" s="33"/>
      <c r="O157" s="33"/>
    </row>
    <row r="158" spans="8:15">
      <c r="H158" s="108"/>
      <c r="I158" s="108"/>
      <c r="J158" s="33"/>
      <c r="K158" s="33"/>
      <c r="L158" s="33"/>
      <c r="M158" s="33"/>
      <c r="N158" s="33"/>
      <c r="O158" s="33"/>
    </row>
    <row r="159" spans="8:15">
      <c r="H159" s="108"/>
      <c r="I159" s="108"/>
      <c r="J159" s="33"/>
      <c r="K159" s="33"/>
      <c r="L159" s="33"/>
      <c r="M159" s="33"/>
      <c r="N159" s="33"/>
      <c r="O159" s="33"/>
    </row>
    <row r="160" spans="8:15">
      <c r="H160" s="108"/>
      <c r="I160" s="108"/>
      <c r="J160" s="33"/>
      <c r="K160" s="33"/>
      <c r="L160" s="33"/>
      <c r="M160" s="33"/>
      <c r="N160" s="33"/>
      <c r="O160" s="33"/>
    </row>
    <row r="161" spans="8:15">
      <c r="H161" s="108"/>
      <c r="I161" s="108"/>
      <c r="J161" s="33"/>
      <c r="K161" s="33"/>
      <c r="L161" s="33"/>
      <c r="M161" s="33"/>
      <c r="N161" s="33"/>
      <c r="O161" s="33"/>
    </row>
    <row r="162" spans="8:15">
      <c r="H162" s="108"/>
      <c r="I162" s="108"/>
      <c r="J162" s="33"/>
      <c r="K162" s="33"/>
      <c r="L162" s="33"/>
      <c r="M162" s="33"/>
      <c r="N162" s="33"/>
      <c r="O162" s="33"/>
    </row>
    <row r="163" spans="8:15">
      <c r="H163" s="108"/>
      <c r="I163" s="108"/>
      <c r="J163" s="33"/>
      <c r="K163" s="33"/>
      <c r="L163" s="33"/>
      <c r="M163" s="33"/>
      <c r="N163" s="33"/>
      <c r="O163" s="33"/>
    </row>
    <row r="164" spans="8:15">
      <c r="H164" s="108"/>
      <c r="I164" s="108"/>
      <c r="J164" s="33"/>
      <c r="K164" s="33"/>
      <c r="L164" s="33"/>
      <c r="M164" s="33"/>
      <c r="N164" s="33"/>
      <c r="O164" s="33"/>
    </row>
    <row r="165" spans="8:15">
      <c r="H165" s="108"/>
      <c r="I165" s="108"/>
      <c r="J165" s="33"/>
      <c r="K165" s="33"/>
      <c r="L165" s="33"/>
      <c r="M165" s="33"/>
      <c r="N165" s="33"/>
      <c r="O165" s="33"/>
    </row>
    <row r="166" spans="8:15">
      <c r="H166" s="108"/>
      <c r="I166" s="108"/>
      <c r="J166" s="33"/>
      <c r="K166" s="33"/>
      <c r="L166" s="33"/>
      <c r="M166" s="33"/>
      <c r="N166" s="33"/>
      <c r="O166" s="33"/>
    </row>
    <row r="167" spans="8:15">
      <c r="H167" s="108"/>
      <c r="I167" s="108"/>
      <c r="J167" s="33"/>
      <c r="K167" s="33"/>
      <c r="L167" s="33"/>
      <c r="M167" s="33"/>
      <c r="N167" s="33"/>
      <c r="O167" s="33"/>
    </row>
    <row r="168" spans="8:15">
      <c r="H168" s="108"/>
      <c r="I168" s="108"/>
      <c r="J168" s="33"/>
      <c r="K168" s="33"/>
      <c r="L168" s="33"/>
      <c r="M168" s="33"/>
      <c r="N168" s="33"/>
      <c r="O168" s="33"/>
    </row>
    <row r="169" spans="8:15">
      <c r="H169" s="108"/>
      <c r="I169" s="108"/>
      <c r="J169" s="33"/>
      <c r="K169" s="33"/>
      <c r="L169" s="33"/>
      <c r="M169" s="33"/>
      <c r="N169" s="33"/>
      <c r="O169" s="33"/>
    </row>
    <row r="170" spans="8:15">
      <c r="H170" s="108"/>
      <c r="I170" s="108"/>
      <c r="J170" s="33"/>
      <c r="K170" s="33"/>
      <c r="L170" s="33"/>
      <c r="M170" s="33"/>
      <c r="N170" s="33"/>
      <c r="O170" s="33"/>
    </row>
    <row r="171" spans="8:15">
      <c r="H171" s="108"/>
      <c r="I171" s="108"/>
      <c r="J171" s="33"/>
      <c r="K171" s="33"/>
      <c r="L171" s="33"/>
      <c r="M171" s="33"/>
      <c r="N171" s="33"/>
      <c r="O171" s="33"/>
    </row>
    <row r="172" spans="8:15">
      <c r="H172" s="108"/>
      <c r="I172" s="108"/>
      <c r="J172" s="33"/>
      <c r="K172" s="33"/>
      <c r="L172" s="33"/>
      <c r="M172" s="33"/>
      <c r="N172" s="33"/>
      <c r="O172" s="33"/>
    </row>
    <row r="173" spans="8:15">
      <c r="H173" s="108"/>
      <c r="I173" s="108"/>
      <c r="J173" s="33"/>
      <c r="K173" s="33"/>
      <c r="L173" s="33"/>
      <c r="M173" s="33"/>
      <c r="N173" s="33"/>
      <c r="O173" s="33"/>
    </row>
    <row r="174" spans="8:15">
      <c r="H174" s="108"/>
      <c r="I174" s="108"/>
      <c r="J174" s="33"/>
      <c r="K174" s="33"/>
      <c r="L174" s="33"/>
      <c r="M174" s="33"/>
      <c r="N174" s="33"/>
      <c r="O174" s="33"/>
    </row>
    <row r="175" spans="8:15">
      <c r="H175" s="108"/>
      <c r="I175" s="108"/>
      <c r="J175" s="33"/>
      <c r="K175" s="33"/>
      <c r="L175" s="33"/>
      <c r="M175" s="33"/>
      <c r="N175" s="33"/>
      <c r="O175" s="33"/>
    </row>
    <row r="176" spans="8:15">
      <c r="H176" s="108"/>
      <c r="I176" s="108"/>
      <c r="J176" s="33"/>
      <c r="K176" s="33"/>
      <c r="L176" s="33"/>
      <c r="M176" s="33"/>
      <c r="N176" s="33"/>
      <c r="O176" s="33"/>
    </row>
    <row r="177" spans="8:15">
      <c r="H177" s="108"/>
      <c r="I177" s="108"/>
      <c r="J177" s="33"/>
      <c r="K177" s="33"/>
      <c r="L177" s="33"/>
      <c r="M177" s="33"/>
      <c r="N177" s="33"/>
      <c r="O177" s="33"/>
    </row>
    <row r="178" spans="8:15">
      <c r="H178" s="108"/>
      <c r="I178" s="108"/>
      <c r="J178" s="33"/>
      <c r="K178" s="33"/>
      <c r="L178" s="33"/>
      <c r="M178" s="33"/>
      <c r="N178" s="33"/>
      <c r="O178" s="33"/>
    </row>
    <row r="179" spans="8:15">
      <c r="H179" s="108"/>
      <c r="I179" s="108"/>
      <c r="J179" s="33"/>
      <c r="K179" s="33"/>
      <c r="L179" s="33"/>
      <c r="M179" s="33"/>
      <c r="N179" s="33"/>
      <c r="O179" s="33"/>
    </row>
    <row r="180" spans="8:15">
      <c r="H180" s="108"/>
      <c r="I180" s="108"/>
      <c r="J180" s="33"/>
      <c r="K180" s="33"/>
      <c r="L180" s="33"/>
      <c r="M180" s="33"/>
      <c r="N180" s="33"/>
      <c r="O180" s="33"/>
    </row>
    <row r="181" spans="8:15">
      <c r="H181" s="108"/>
      <c r="I181" s="108"/>
      <c r="J181" s="33"/>
      <c r="K181" s="33"/>
      <c r="L181" s="33"/>
      <c r="M181" s="33"/>
      <c r="N181" s="33"/>
      <c r="O181" s="33"/>
    </row>
    <row r="182" spans="8:15">
      <c r="H182" s="108"/>
      <c r="I182" s="108"/>
      <c r="J182" s="33"/>
      <c r="K182" s="33"/>
      <c r="L182" s="33"/>
      <c r="M182" s="33"/>
      <c r="N182" s="33"/>
      <c r="O182" s="33"/>
    </row>
    <row r="183" spans="8:15">
      <c r="H183" s="108"/>
      <c r="I183" s="108"/>
      <c r="J183" s="33"/>
      <c r="K183" s="33"/>
      <c r="L183" s="33"/>
      <c r="M183" s="33"/>
      <c r="N183" s="33"/>
      <c r="O183" s="33"/>
    </row>
    <row r="184" spans="8:15">
      <c r="H184" s="108"/>
      <c r="I184" s="108"/>
      <c r="J184" s="33"/>
      <c r="K184" s="33"/>
      <c r="L184" s="33"/>
      <c r="M184" s="33"/>
      <c r="N184" s="33"/>
      <c r="O184" s="33"/>
    </row>
    <row r="185" spans="8:15">
      <c r="H185" s="108"/>
      <c r="I185" s="108"/>
      <c r="J185" s="33"/>
      <c r="K185" s="33"/>
      <c r="L185" s="33"/>
      <c r="M185" s="33"/>
      <c r="N185" s="33"/>
      <c r="O185" s="33"/>
    </row>
    <row r="186" spans="8:15">
      <c r="H186" s="108"/>
      <c r="I186" s="108"/>
      <c r="J186" s="33"/>
      <c r="K186" s="33"/>
      <c r="L186" s="33"/>
      <c r="M186" s="33"/>
      <c r="N186" s="33"/>
      <c r="O186" s="33"/>
    </row>
    <row r="187" spans="8:15">
      <c r="H187" s="108"/>
      <c r="I187" s="108"/>
      <c r="J187" s="33"/>
      <c r="K187" s="33"/>
      <c r="L187" s="33"/>
      <c r="M187" s="33"/>
      <c r="N187" s="33"/>
      <c r="O187" s="33"/>
    </row>
    <row r="188" spans="8:15">
      <c r="H188" s="108"/>
      <c r="I188" s="108"/>
      <c r="J188" s="33"/>
      <c r="K188" s="33"/>
      <c r="L188" s="33"/>
      <c r="M188" s="33"/>
      <c r="N188" s="33"/>
      <c r="O188" s="33"/>
    </row>
    <row r="189" spans="8:15">
      <c r="H189" s="108"/>
      <c r="I189" s="108"/>
      <c r="J189" s="33"/>
      <c r="K189" s="33"/>
      <c r="L189" s="33"/>
      <c r="M189" s="33"/>
      <c r="N189" s="33"/>
      <c r="O189" s="33"/>
    </row>
    <row r="190" spans="8:15">
      <c r="H190" s="108"/>
      <c r="I190" s="108"/>
      <c r="J190" s="33"/>
      <c r="K190" s="33"/>
      <c r="L190" s="33"/>
      <c r="M190" s="33"/>
      <c r="N190" s="33"/>
      <c r="O190" s="33"/>
    </row>
    <row r="191" spans="8:15">
      <c r="H191" s="108"/>
      <c r="I191" s="108"/>
      <c r="J191" s="33"/>
      <c r="K191" s="33"/>
      <c r="L191" s="33"/>
      <c r="M191" s="33"/>
      <c r="N191" s="33"/>
      <c r="O191" s="33"/>
    </row>
    <row r="192" spans="8:15">
      <c r="H192" s="108"/>
      <c r="I192" s="108"/>
      <c r="J192" s="33"/>
      <c r="K192" s="33"/>
      <c r="L192" s="33"/>
      <c r="M192" s="33"/>
      <c r="N192" s="33"/>
      <c r="O192" s="33"/>
    </row>
    <row r="193" spans="8:15">
      <c r="H193" s="108"/>
      <c r="I193" s="108"/>
      <c r="J193" s="33"/>
      <c r="K193" s="33"/>
      <c r="L193" s="33"/>
      <c r="M193" s="33"/>
      <c r="N193" s="33"/>
      <c r="O193" s="33"/>
    </row>
    <row r="194" spans="8:15">
      <c r="H194" s="108"/>
      <c r="I194" s="108"/>
      <c r="J194" s="33"/>
      <c r="K194" s="33"/>
      <c r="L194" s="33"/>
      <c r="M194" s="33"/>
      <c r="N194" s="33"/>
      <c r="O194" s="33"/>
    </row>
    <row r="195" spans="8:15">
      <c r="H195" s="108"/>
      <c r="I195" s="108"/>
      <c r="J195" s="33"/>
      <c r="K195" s="33"/>
      <c r="L195" s="33"/>
      <c r="M195" s="33"/>
      <c r="N195" s="33"/>
      <c r="O195" s="33"/>
    </row>
    <row r="196" spans="8:15">
      <c r="H196" s="108"/>
      <c r="I196" s="108"/>
      <c r="J196" s="33"/>
      <c r="K196" s="33"/>
      <c r="L196" s="33"/>
      <c r="M196" s="33"/>
      <c r="N196" s="33"/>
      <c r="O196" s="33"/>
    </row>
    <row r="197" spans="8:15">
      <c r="H197" s="108"/>
      <c r="I197" s="108"/>
      <c r="J197" s="33"/>
      <c r="K197" s="33"/>
      <c r="L197" s="33"/>
      <c r="M197" s="33"/>
      <c r="N197" s="33"/>
      <c r="O197" s="33"/>
    </row>
    <row r="198" spans="8:15">
      <c r="H198" s="108"/>
      <c r="I198" s="108"/>
      <c r="J198" s="33"/>
      <c r="K198" s="33"/>
      <c r="L198" s="33"/>
      <c r="M198" s="33"/>
      <c r="N198" s="33"/>
      <c r="O198" s="33"/>
    </row>
    <row r="199" spans="8:15">
      <c r="H199" s="108"/>
      <c r="I199" s="108"/>
      <c r="J199" s="33"/>
      <c r="K199" s="33"/>
      <c r="L199" s="33"/>
      <c r="M199" s="33"/>
      <c r="N199" s="33"/>
      <c r="O199" s="33"/>
    </row>
    <row r="200" spans="8:15">
      <c r="H200" s="108"/>
      <c r="I200" s="108"/>
      <c r="J200" s="33"/>
      <c r="K200" s="33"/>
      <c r="L200" s="33"/>
      <c r="M200" s="33"/>
      <c r="N200" s="33"/>
      <c r="O200" s="33"/>
    </row>
    <row r="201" spans="8:15">
      <c r="H201" s="108"/>
      <c r="I201" s="108"/>
      <c r="J201" s="33"/>
      <c r="K201" s="33"/>
      <c r="L201" s="33"/>
      <c r="M201" s="33"/>
      <c r="N201" s="33"/>
      <c r="O201" s="33"/>
    </row>
    <row r="202" spans="8:15">
      <c r="H202" s="108"/>
      <c r="I202" s="108"/>
      <c r="J202" s="33"/>
      <c r="K202" s="33"/>
      <c r="L202" s="33"/>
      <c r="M202" s="33"/>
      <c r="N202" s="33"/>
      <c r="O202" s="33"/>
    </row>
    <row r="203" spans="8:15">
      <c r="H203" s="108"/>
      <c r="I203" s="108"/>
      <c r="J203" s="33"/>
      <c r="K203" s="33"/>
      <c r="L203" s="33"/>
      <c r="M203" s="33"/>
      <c r="N203" s="33"/>
      <c r="O203" s="33"/>
    </row>
    <row r="204" spans="8:15">
      <c r="H204" s="108"/>
      <c r="I204" s="108"/>
      <c r="J204" s="33"/>
      <c r="K204" s="33"/>
      <c r="L204" s="33"/>
      <c r="M204" s="33"/>
      <c r="N204" s="33"/>
      <c r="O204" s="33"/>
    </row>
    <row r="205" spans="8:15">
      <c r="H205" s="108"/>
      <c r="I205" s="108"/>
      <c r="J205" s="33"/>
      <c r="K205" s="33"/>
      <c r="L205" s="33"/>
      <c r="M205" s="33"/>
      <c r="N205" s="33"/>
      <c r="O205" s="33"/>
    </row>
    <row r="206" spans="8:15">
      <c r="H206" s="108"/>
      <c r="I206" s="108"/>
      <c r="J206" s="33"/>
      <c r="K206" s="33"/>
      <c r="L206" s="33"/>
      <c r="M206" s="33"/>
      <c r="N206" s="33"/>
      <c r="O206" s="33"/>
    </row>
    <row r="207" spans="8:15">
      <c r="H207" s="108"/>
      <c r="I207" s="108"/>
      <c r="J207" s="33"/>
      <c r="K207" s="33"/>
      <c r="L207" s="33"/>
      <c r="M207" s="33"/>
      <c r="N207" s="33"/>
      <c r="O207" s="33"/>
    </row>
    <row r="208" spans="8:15">
      <c r="H208" s="108"/>
      <c r="I208" s="108"/>
      <c r="J208" s="33"/>
      <c r="K208" s="33"/>
      <c r="L208" s="33"/>
      <c r="M208" s="33"/>
      <c r="N208" s="33"/>
      <c r="O208" s="33"/>
    </row>
    <row r="209" spans="8:15">
      <c r="H209" s="108"/>
      <c r="I209" s="108"/>
      <c r="J209" s="33"/>
      <c r="K209" s="33"/>
      <c r="L209" s="33"/>
      <c r="M209" s="33"/>
      <c r="N209" s="33"/>
      <c r="O209" s="33"/>
    </row>
    <row r="210" spans="8:15">
      <c r="H210" s="108"/>
      <c r="I210" s="108"/>
      <c r="J210" s="33"/>
      <c r="K210" s="33"/>
      <c r="L210" s="33"/>
      <c r="M210" s="33"/>
      <c r="N210" s="33"/>
      <c r="O210" s="33"/>
    </row>
    <row r="211" spans="8:15">
      <c r="H211" s="108"/>
      <c r="I211" s="108"/>
      <c r="J211" s="33"/>
      <c r="K211" s="33"/>
      <c r="L211" s="33"/>
      <c r="M211" s="33"/>
      <c r="N211" s="33"/>
      <c r="O211" s="33"/>
    </row>
    <row r="212" spans="8:15">
      <c r="H212" s="108"/>
      <c r="I212" s="108"/>
      <c r="J212" s="33"/>
      <c r="K212" s="33"/>
      <c r="L212" s="33"/>
      <c r="M212" s="33"/>
      <c r="N212" s="33"/>
      <c r="O212" s="33"/>
    </row>
    <row r="213" spans="8:15">
      <c r="H213" s="108"/>
      <c r="I213" s="108"/>
      <c r="J213" s="33"/>
      <c r="K213" s="33"/>
      <c r="L213" s="33"/>
      <c r="M213" s="33"/>
      <c r="N213" s="33"/>
      <c r="O213" s="33"/>
    </row>
    <row r="214" spans="8:15">
      <c r="H214" s="108"/>
      <c r="I214" s="108"/>
      <c r="J214" s="33"/>
      <c r="K214" s="33"/>
      <c r="L214" s="33"/>
      <c r="M214" s="33"/>
      <c r="N214" s="33"/>
      <c r="O214" s="33"/>
    </row>
    <row r="215" spans="8:15">
      <c r="H215" s="108"/>
      <c r="I215" s="108"/>
      <c r="J215" s="33"/>
      <c r="K215" s="33"/>
      <c r="L215" s="33"/>
      <c r="M215" s="33"/>
      <c r="N215" s="33"/>
      <c r="O215" s="33"/>
    </row>
    <row r="216" spans="8:15">
      <c r="H216" s="108"/>
      <c r="I216" s="108"/>
      <c r="J216" s="33"/>
      <c r="K216" s="33"/>
      <c r="L216" s="33"/>
      <c r="M216" s="33"/>
      <c r="N216" s="33"/>
      <c r="O216" s="33"/>
    </row>
    <row r="217" spans="8:15">
      <c r="H217" s="108"/>
      <c r="I217" s="108"/>
      <c r="J217" s="33"/>
      <c r="K217" s="33"/>
      <c r="L217" s="33"/>
      <c r="M217" s="33"/>
      <c r="N217" s="33"/>
      <c r="O217" s="33"/>
    </row>
    <row r="218" spans="8:15">
      <c r="H218" s="108"/>
      <c r="I218" s="108"/>
      <c r="J218" s="33"/>
      <c r="K218" s="33"/>
      <c r="L218" s="33"/>
      <c r="M218" s="33"/>
      <c r="N218" s="33"/>
      <c r="O218" s="33"/>
    </row>
    <row r="219" spans="8:15">
      <c r="H219" s="108"/>
      <c r="I219" s="108"/>
      <c r="J219" s="33"/>
      <c r="K219" s="33"/>
      <c r="L219" s="33"/>
      <c r="M219" s="33"/>
      <c r="N219" s="33"/>
      <c r="O219" s="33"/>
    </row>
    <row r="220" spans="8:15">
      <c r="H220" s="108"/>
      <c r="I220" s="108"/>
      <c r="J220" s="33"/>
      <c r="K220" s="33"/>
      <c r="L220" s="33"/>
      <c r="M220" s="33"/>
      <c r="N220" s="33"/>
      <c r="O220" s="33"/>
    </row>
    <row r="221" spans="8:15">
      <c r="H221" s="108"/>
      <c r="I221" s="108"/>
      <c r="J221" s="33"/>
      <c r="K221" s="33"/>
      <c r="L221" s="33"/>
      <c r="M221" s="33"/>
      <c r="N221" s="33"/>
      <c r="O221" s="33"/>
    </row>
    <row r="222" spans="8:15">
      <c r="H222" s="108"/>
      <c r="I222" s="108"/>
      <c r="J222" s="33"/>
      <c r="K222" s="33"/>
      <c r="L222" s="33"/>
      <c r="M222" s="33"/>
      <c r="N222" s="33"/>
      <c r="O222" s="33"/>
    </row>
    <row r="223" spans="8:15">
      <c r="H223" s="108"/>
      <c r="I223" s="108"/>
      <c r="J223" s="33"/>
      <c r="K223" s="33"/>
      <c r="L223" s="33"/>
      <c r="M223" s="33"/>
      <c r="N223" s="33"/>
      <c r="O223" s="33"/>
    </row>
    <row r="224" spans="8:15">
      <c r="H224" s="108"/>
      <c r="I224" s="108"/>
      <c r="J224" s="33"/>
      <c r="K224" s="33"/>
      <c r="L224" s="33"/>
      <c r="M224" s="33"/>
      <c r="N224" s="33"/>
      <c r="O224" s="33"/>
    </row>
    <row r="225" spans="8:15">
      <c r="H225" s="108"/>
      <c r="I225" s="108"/>
      <c r="J225" s="33"/>
      <c r="K225" s="33"/>
      <c r="L225" s="33"/>
      <c r="M225" s="33"/>
      <c r="N225" s="33"/>
      <c r="O225" s="33"/>
    </row>
    <row r="226" spans="8:15">
      <c r="H226" s="108"/>
      <c r="I226" s="108"/>
      <c r="J226" s="33"/>
      <c r="K226" s="33"/>
      <c r="L226" s="33"/>
      <c r="M226" s="33"/>
      <c r="N226" s="33"/>
      <c r="O226" s="33"/>
    </row>
    <row r="227" spans="8:15">
      <c r="H227" s="108"/>
      <c r="I227" s="108"/>
      <c r="J227" s="33"/>
      <c r="K227" s="33"/>
      <c r="L227" s="33"/>
      <c r="M227" s="33"/>
      <c r="N227" s="33"/>
      <c r="O227" s="33"/>
    </row>
    <row r="228" spans="8:15">
      <c r="H228" s="108"/>
      <c r="I228" s="108"/>
      <c r="J228" s="33"/>
      <c r="K228" s="33"/>
      <c r="L228" s="33"/>
      <c r="M228" s="33"/>
      <c r="N228" s="33"/>
      <c r="O228" s="33"/>
    </row>
    <row r="229" spans="8:15">
      <c r="H229" s="108"/>
      <c r="I229" s="108"/>
      <c r="J229" s="33"/>
      <c r="K229" s="33"/>
      <c r="L229" s="33"/>
      <c r="M229" s="33"/>
      <c r="N229" s="33"/>
      <c r="O229" s="33"/>
    </row>
    <row r="230" spans="8:15">
      <c r="H230" s="108"/>
      <c r="I230" s="108"/>
      <c r="J230" s="33"/>
      <c r="K230" s="33"/>
      <c r="L230" s="33"/>
      <c r="M230" s="33"/>
      <c r="N230" s="33"/>
      <c r="O230" s="33"/>
    </row>
    <row r="231" spans="8:15">
      <c r="H231" s="108"/>
      <c r="I231" s="108"/>
      <c r="J231" s="33"/>
      <c r="K231" s="33"/>
      <c r="L231" s="33"/>
      <c r="M231" s="33"/>
      <c r="N231" s="33"/>
      <c r="O231" s="33"/>
    </row>
    <row r="232" spans="8:15">
      <c r="H232" s="108"/>
      <c r="I232" s="108"/>
      <c r="J232" s="33"/>
      <c r="K232" s="33"/>
      <c r="L232" s="33"/>
      <c r="M232" s="33"/>
      <c r="N232" s="33"/>
      <c r="O232" s="33"/>
    </row>
    <row r="233" spans="8:15">
      <c r="H233" s="108"/>
      <c r="I233" s="108"/>
      <c r="J233" s="33"/>
      <c r="K233" s="33"/>
      <c r="L233" s="33"/>
      <c r="M233" s="33"/>
      <c r="N233" s="33"/>
      <c r="O233" s="33"/>
    </row>
    <row r="234" spans="8:15">
      <c r="H234" s="108"/>
      <c r="I234" s="108"/>
      <c r="J234" s="33"/>
      <c r="K234" s="33"/>
      <c r="L234" s="33"/>
      <c r="M234" s="33"/>
      <c r="N234" s="33"/>
      <c r="O234" s="33"/>
    </row>
    <row r="235" spans="8:15">
      <c r="H235" s="108"/>
      <c r="I235" s="108"/>
      <c r="J235" s="33"/>
      <c r="K235" s="33"/>
      <c r="L235" s="33"/>
      <c r="M235" s="33"/>
      <c r="N235" s="33"/>
      <c r="O235" s="33"/>
    </row>
    <row r="236" spans="8:15">
      <c r="H236" s="108"/>
      <c r="I236" s="108"/>
      <c r="J236" s="33"/>
      <c r="K236" s="33"/>
      <c r="L236" s="33"/>
      <c r="M236" s="33"/>
      <c r="N236" s="33"/>
      <c r="O236" s="33"/>
    </row>
    <row r="237" spans="8:15">
      <c r="H237" s="108"/>
      <c r="I237" s="108"/>
      <c r="J237" s="33"/>
      <c r="K237" s="33"/>
      <c r="L237" s="33"/>
      <c r="M237" s="33"/>
      <c r="N237" s="33"/>
      <c r="O237" s="33"/>
    </row>
    <row r="238" spans="8:15">
      <c r="H238" s="108"/>
      <c r="I238" s="108"/>
      <c r="J238" s="33"/>
      <c r="K238" s="33"/>
      <c r="L238" s="33"/>
      <c r="M238" s="33"/>
      <c r="N238" s="33"/>
      <c r="O238" s="33"/>
    </row>
    <row r="239" spans="8:15">
      <c r="H239" s="108"/>
      <c r="I239" s="108"/>
      <c r="J239" s="33"/>
      <c r="K239" s="33"/>
      <c r="L239" s="33"/>
      <c r="M239" s="33"/>
      <c r="N239" s="33"/>
      <c r="O239" s="33"/>
    </row>
    <row r="240" spans="8:15">
      <c r="H240" s="108"/>
      <c r="I240" s="108"/>
      <c r="J240" s="33"/>
      <c r="K240" s="33"/>
      <c r="L240" s="33"/>
      <c r="M240" s="33"/>
      <c r="N240" s="33"/>
      <c r="O240" s="33"/>
    </row>
    <row r="241" spans="8:15">
      <c r="H241" s="108"/>
      <c r="I241" s="108"/>
      <c r="J241" s="33"/>
      <c r="K241" s="33"/>
      <c r="L241" s="33"/>
      <c r="M241" s="33"/>
      <c r="N241" s="33"/>
      <c r="O241" s="33"/>
    </row>
    <row r="242" spans="8:15">
      <c r="H242" s="108"/>
      <c r="I242" s="108"/>
      <c r="J242" s="33"/>
      <c r="K242" s="33"/>
      <c r="L242" s="33"/>
      <c r="M242" s="33"/>
      <c r="N242" s="33"/>
      <c r="O242" s="33"/>
    </row>
    <row r="243" spans="8:15">
      <c r="H243" s="108"/>
      <c r="I243" s="108"/>
      <c r="J243" s="33"/>
      <c r="K243" s="33"/>
      <c r="L243" s="33"/>
      <c r="M243" s="33"/>
      <c r="N243" s="33"/>
      <c r="O243" s="33"/>
    </row>
    <row r="244" spans="8:15">
      <c r="H244" s="108"/>
      <c r="I244" s="108"/>
      <c r="J244" s="33"/>
      <c r="K244" s="33"/>
      <c r="L244" s="33"/>
      <c r="M244" s="33"/>
      <c r="N244" s="33"/>
      <c r="O244" s="33"/>
    </row>
    <row r="245" spans="8:15">
      <c r="H245" s="108"/>
      <c r="I245" s="108"/>
      <c r="J245" s="33"/>
      <c r="K245" s="33"/>
      <c r="L245" s="33"/>
      <c r="M245" s="33"/>
      <c r="N245" s="33"/>
      <c r="O245" s="33"/>
    </row>
    <row r="246" spans="8:15">
      <c r="H246" s="108"/>
      <c r="I246" s="108"/>
      <c r="J246" s="33"/>
      <c r="K246" s="33"/>
      <c r="L246" s="33"/>
      <c r="M246" s="33"/>
      <c r="N246" s="33"/>
      <c r="O246" s="33"/>
    </row>
    <row r="247" spans="8:15">
      <c r="H247" s="108"/>
      <c r="I247" s="108"/>
      <c r="J247" s="33"/>
      <c r="K247" s="33"/>
      <c r="L247" s="33"/>
      <c r="M247" s="33"/>
      <c r="N247" s="33"/>
      <c r="O247" s="33"/>
    </row>
    <row r="248" spans="8:15">
      <c r="H248" s="108"/>
      <c r="I248" s="108"/>
      <c r="J248" s="33"/>
      <c r="K248" s="33"/>
      <c r="L248" s="33"/>
      <c r="M248" s="33"/>
      <c r="N248" s="33"/>
      <c r="O248" s="33"/>
    </row>
    <row r="249" spans="8:15">
      <c r="H249" s="108"/>
      <c r="I249" s="108"/>
      <c r="J249" s="33"/>
      <c r="K249" s="33"/>
      <c r="L249" s="33"/>
      <c r="M249" s="33"/>
      <c r="N249" s="33"/>
      <c r="O249" s="33"/>
    </row>
    <row r="250" spans="8:15">
      <c r="H250" s="108"/>
      <c r="I250" s="108"/>
      <c r="J250" s="33"/>
      <c r="K250" s="33"/>
      <c r="L250" s="33"/>
      <c r="M250" s="33"/>
      <c r="N250" s="33"/>
      <c r="O250" s="33"/>
    </row>
    <row r="251" spans="8:15">
      <c r="H251" s="108"/>
      <c r="I251" s="108"/>
      <c r="J251" s="33"/>
      <c r="K251" s="33"/>
      <c r="L251" s="33"/>
      <c r="M251" s="33"/>
      <c r="N251" s="33"/>
      <c r="O251" s="33"/>
    </row>
    <row r="252" spans="8:15">
      <c r="H252" s="108"/>
      <c r="I252" s="108"/>
      <c r="J252" s="33"/>
      <c r="K252" s="33"/>
      <c r="L252" s="33"/>
      <c r="M252" s="33"/>
      <c r="N252" s="33"/>
      <c r="O252" s="33"/>
    </row>
    <row r="253" spans="8:15">
      <c r="H253" s="108"/>
      <c r="I253" s="108"/>
      <c r="J253" s="33"/>
      <c r="K253" s="33"/>
      <c r="L253" s="33"/>
      <c r="M253" s="33"/>
      <c r="N253" s="33"/>
      <c r="O253" s="33"/>
    </row>
    <row r="254" spans="8:15">
      <c r="H254" s="108"/>
      <c r="I254" s="108"/>
      <c r="J254" s="33"/>
      <c r="K254" s="33"/>
      <c r="L254" s="33"/>
      <c r="M254" s="33"/>
      <c r="N254" s="33"/>
      <c r="O254" s="33"/>
    </row>
    <row r="255" spans="8:15">
      <c r="H255" s="108"/>
      <c r="I255" s="108"/>
      <c r="J255" s="33"/>
      <c r="K255" s="33"/>
      <c r="L255" s="33"/>
      <c r="M255" s="33"/>
      <c r="N255" s="33"/>
      <c r="O255" s="33"/>
    </row>
    <row r="256" spans="8:15">
      <c r="H256" s="108"/>
      <c r="I256" s="108"/>
      <c r="J256" s="33"/>
      <c r="K256" s="33"/>
      <c r="L256" s="33"/>
      <c r="M256" s="33"/>
      <c r="N256" s="33"/>
      <c r="O256" s="33"/>
    </row>
    <row r="257" spans="8:15">
      <c r="H257" s="108"/>
      <c r="I257" s="108"/>
      <c r="J257" s="33"/>
      <c r="K257" s="33"/>
      <c r="L257" s="33"/>
      <c r="M257" s="33"/>
      <c r="N257" s="33"/>
      <c r="O257" s="33"/>
    </row>
    <row r="258" spans="8:15">
      <c r="H258" s="108"/>
      <c r="I258" s="108"/>
      <c r="J258" s="33"/>
      <c r="K258" s="33"/>
      <c r="L258" s="33"/>
      <c r="M258" s="33"/>
      <c r="N258" s="33"/>
      <c r="O258" s="33"/>
    </row>
    <row r="259" spans="8:15">
      <c r="H259" s="108"/>
      <c r="I259" s="108"/>
      <c r="J259" s="33"/>
      <c r="K259" s="33"/>
      <c r="L259" s="33"/>
      <c r="M259" s="33"/>
      <c r="N259" s="33"/>
      <c r="O259" s="33"/>
    </row>
    <row r="260" spans="8:15">
      <c r="H260" s="108"/>
      <c r="I260" s="108"/>
      <c r="J260" s="33"/>
      <c r="K260" s="33"/>
      <c r="L260" s="33"/>
      <c r="M260" s="33"/>
      <c r="N260" s="33"/>
      <c r="O260" s="33"/>
    </row>
    <row r="261" spans="8:15">
      <c r="H261" s="108"/>
      <c r="I261" s="108"/>
      <c r="J261" s="33"/>
      <c r="K261" s="33"/>
      <c r="L261" s="33"/>
      <c r="M261" s="33"/>
      <c r="N261" s="33"/>
      <c r="O261" s="33"/>
    </row>
    <row r="262" spans="8:15">
      <c r="H262" s="108"/>
      <c r="I262" s="108"/>
      <c r="J262" s="33"/>
      <c r="K262" s="33"/>
      <c r="L262" s="33"/>
      <c r="M262" s="33"/>
      <c r="N262" s="33"/>
      <c r="O262" s="33"/>
    </row>
    <row r="263" spans="8:15">
      <c r="H263" s="108"/>
      <c r="I263" s="108"/>
      <c r="J263" s="33"/>
      <c r="K263" s="33"/>
      <c r="L263" s="33"/>
      <c r="M263" s="33"/>
      <c r="N263" s="33"/>
      <c r="O263" s="33"/>
    </row>
    <row r="264" spans="8:15">
      <c r="H264" s="108"/>
      <c r="I264" s="108"/>
      <c r="J264" s="33"/>
      <c r="K264" s="33"/>
      <c r="L264" s="33"/>
      <c r="M264" s="33"/>
      <c r="N264" s="33"/>
      <c r="O264" s="33"/>
    </row>
    <row r="265" spans="8:15">
      <c r="H265" s="108"/>
      <c r="I265" s="108"/>
      <c r="J265" s="33"/>
      <c r="K265" s="33"/>
      <c r="L265" s="33"/>
      <c r="M265" s="33"/>
      <c r="N265" s="33"/>
      <c r="O265" s="33"/>
    </row>
    <row r="266" spans="8:15">
      <c r="H266" s="108"/>
      <c r="I266" s="108"/>
      <c r="J266" s="33"/>
      <c r="K266" s="33"/>
      <c r="L266" s="33"/>
      <c r="M266" s="33"/>
      <c r="N266" s="33"/>
      <c r="O266" s="33"/>
    </row>
    <row r="267" spans="8:15">
      <c r="H267" s="108"/>
      <c r="I267" s="108"/>
      <c r="J267" s="33"/>
      <c r="K267" s="33"/>
      <c r="L267" s="33"/>
      <c r="M267" s="33"/>
      <c r="N267" s="33"/>
      <c r="O267" s="33"/>
    </row>
    <row r="268" spans="8:15">
      <c r="H268" s="108"/>
      <c r="I268" s="108"/>
      <c r="J268" s="33"/>
      <c r="K268" s="33"/>
      <c r="L268" s="33"/>
      <c r="M268" s="33"/>
      <c r="N268" s="33"/>
      <c r="O268" s="33"/>
    </row>
    <row r="269" spans="8:15">
      <c r="H269" s="108"/>
      <c r="I269" s="108"/>
      <c r="J269" s="33"/>
      <c r="K269" s="33"/>
      <c r="L269" s="33"/>
      <c r="M269" s="33"/>
      <c r="N269" s="33"/>
      <c r="O269" s="33"/>
    </row>
    <row r="270" spans="8:15">
      <c r="H270" s="108"/>
      <c r="I270" s="108"/>
      <c r="J270" s="33"/>
      <c r="K270" s="33"/>
      <c r="L270" s="33"/>
      <c r="M270" s="33"/>
      <c r="N270" s="33"/>
      <c r="O270" s="33"/>
    </row>
    <row r="271" spans="8:15">
      <c r="H271" s="108"/>
      <c r="I271" s="108"/>
      <c r="J271" s="33"/>
      <c r="K271" s="33"/>
      <c r="L271" s="33"/>
      <c r="M271" s="33"/>
      <c r="N271" s="33"/>
      <c r="O271" s="33"/>
    </row>
    <row r="272" spans="8:15">
      <c r="H272" s="108"/>
      <c r="I272" s="108"/>
      <c r="J272" s="33"/>
      <c r="K272" s="33"/>
      <c r="L272" s="33"/>
      <c r="M272" s="33"/>
      <c r="N272" s="33"/>
      <c r="O272" s="33"/>
    </row>
    <row r="273" spans="8:15">
      <c r="H273" s="108"/>
      <c r="I273" s="108"/>
      <c r="J273" s="33"/>
      <c r="K273" s="33"/>
      <c r="L273" s="33"/>
      <c r="M273" s="33"/>
      <c r="N273" s="33"/>
      <c r="O273" s="33"/>
    </row>
    <row r="274" spans="8:15">
      <c r="H274" s="108"/>
      <c r="I274" s="108"/>
      <c r="J274" s="33"/>
      <c r="K274" s="33"/>
      <c r="L274" s="33"/>
      <c r="M274" s="33"/>
      <c r="N274" s="33"/>
      <c r="O274" s="33"/>
    </row>
    <row r="275" spans="8:15">
      <c r="H275" s="108"/>
      <c r="I275" s="108"/>
      <c r="J275" s="33"/>
      <c r="K275" s="33"/>
      <c r="L275" s="33"/>
      <c r="M275" s="33"/>
      <c r="N275" s="33"/>
      <c r="O275" s="33"/>
    </row>
    <row r="276" spans="8:15">
      <c r="H276" s="108"/>
      <c r="I276" s="108"/>
      <c r="J276" s="33"/>
      <c r="K276" s="33"/>
      <c r="L276" s="33"/>
      <c r="M276" s="33"/>
      <c r="N276" s="33"/>
      <c r="O276" s="33"/>
    </row>
    <row r="277" spans="8:15">
      <c r="H277" s="108"/>
      <c r="I277" s="108"/>
      <c r="J277" s="33"/>
      <c r="K277" s="33"/>
      <c r="L277" s="33"/>
      <c r="M277" s="33"/>
      <c r="N277" s="33"/>
      <c r="O277" s="33"/>
    </row>
    <row r="278" spans="8:15">
      <c r="H278" s="108"/>
      <c r="I278" s="108"/>
      <c r="J278" s="33"/>
      <c r="K278" s="33"/>
      <c r="L278" s="33"/>
      <c r="M278" s="33"/>
      <c r="N278" s="33"/>
      <c r="O278" s="33"/>
    </row>
    <row r="279" spans="8:15">
      <c r="H279" s="108"/>
      <c r="I279" s="108"/>
      <c r="J279" s="33"/>
      <c r="K279" s="33"/>
      <c r="L279" s="33"/>
      <c r="M279" s="33"/>
      <c r="N279" s="33"/>
      <c r="O279" s="33"/>
    </row>
    <row r="280" spans="8:15">
      <c r="H280" s="108"/>
      <c r="I280" s="108"/>
      <c r="J280" s="33"/>
      <c r="K280" s="33"/>
      <c r="L280" s="33"/>
      <c r="M280" s="33"/>
      <c r="N280" s="33"/>
      <c r="O280" s="33"/>
    </row>
    <row r="281" spans="8:15">
      <c r="H281" s="108"/>
      <c r="I281" s="108"/>
      <c r="J281" s="33"/>
      <c r="K281" s="33"/>
      <c r="L281" s="33"/>
      <c r="M281" s="33"/>
      <c r="N281" s="33"/>
      <c r="O281" s="33"/>
    </row>
    <row r="282" spans="8:15">
      <c r="H282" s="108"/>
      <c r="I282" s="108"/>
      <c r="J282" s="33"/>
      <c r="K282" s="33"/>
      <c r="L282" s="33"/>
      <c r="M282" s="33"/>
      <c r="N282" s="33"/>
      <c r="O282" s="33"/>
    </row>
    <row r="283" spans="8:15">
      <c r="H283" s="108"/>
      <c r="I283" s="108"/>
      <c r="J283" s="33"/>
      <c r="K283" s="33"/>
      <c r="L283" s="33"/>
      <c r="M283" s="33"/>
      <c r="N283" s="33"/>
      <c r="O283" s="33"/>
    </row>
    <row r="284" spans="8:15">
      <c r="H284" s="108"/>
      <c r="I284" s="108"/>
      <c r="J284" s="33"/>
      <c r="K284" s="33"/>
      <c r="L284" s="33"/>
      <c r="M284" s="33"/>
      <c r="N284" s="33"/>
      <c r="O284" s="33"/>
    </row>
    <row r="285" spans="8:15">
      <c r="H285" s="108"/>
      <c r="I285" s="108"/>
      <c r="J285" s="33"/>
      <c r="K285" s="33"/>
      <c r="L285" s="33"/>
      <c r="M285" s="33"/>
      <c r="N285" s="33"/>
      <c r="O285" s="33"/>
    </row>
    <row r="286" spans="8:15">
      <c r="H286" s="108"/>
      <c r="I286" s="108"/>
      <c r="J286" s="33"/>
      <c r="K286" s="33"/>
      <c r="L286" s="33"/>
      <c r="M286" s="33"/>
      <c r="N286" s="33"/>
      <c r="O286" s="33"/>
    </row>
    <row r="287" spans="8:15">
      <c r="H287" s="108"/>
      <c r="I287" s="108"/>
      <c r="J287" s="33"/>
      <c r="K287" s="33"/>
      <c r="L287" s="33"/>
      <c r="M287" s="33"/>
      <c r="N287" s="33"/>
      <c r="O287" s="33"/>
    </row>
    <row r="288" spans="8:15">
      <c r="H288" s="108"/>
      <c r="I288" s="108"/>
      <c r="J288" s="33"/>
      <c r="K288" s="33"/>
      <c r="L288" s="33"/>
      <c r="M288" s="33"/>
      <c r="N288" s="33"/>
      <c r="O288" s="33"/>
    </row>
    <row r="289" spans="8:15">
      <c r="H289" s="108"/>
      <c r="I289" s="108"/>
      <c r="J289" s="33"/>
      <c r="K289" s="33"/>
      <c r="L289" s="33"/>
      <c r="M289" s="33"/>
      <c r="N289" s="33"/>
      <c r="O289" s="33"/>
    </row>
    <row r="290" spans="8:15">
      <c r="H290" s="108"/>
      <c r="I290" s="108"/>
      <c r="J290" s="33"/>
      <c r="K290" s="33"/>
      <c r="L290" s="33"/>
      <c r="M290" s="33"/>
      <c r="N290" s="33"/>
      <c r="O290" s="33"/>
    </row>
    <row r="291" spans="8:15">
      <c r="H291" s="108"/>
      <c r="I291" s="108"/>
      <c r="J291" s="33"/>
      <c r="K291" s="33"/>
      <c r="L291" s="33"/>
      <c r="M291" s="33"/>
      <c r="N291" s="33"/>
      <c r="O291" s="33"/>
    </row>
    <row r="292" spans="8:15">
      <c r="H292" s="108"/>
      <c r="I292" s="108"/>
      <c r="J292" s="33"/>
      <c r="K292" s="33"/>
      <c r="L292" s="33"/>
      <c r="M292" s="33"/>
      <c r="N292" s="33"/>
      <c r="O292" s="33"/>
    </row>
    <row r="293" spans="8:15">
      <c r="H293" s="108"/>
      <c r="I293" s="108"/>
      <c r="J293" s="33"/>
      <c r="K293" s="33"/>
      <c r="L293" s="33"/>
      <c r="M293" s="33"/>
      <c r="N293" s="33"/>
      <c r="O293" s="33"/>
    </row>
    <row r="294" spans="8:15">
      <c r="H294" s="108"/>
      <c r="I294" s="108"/>
      <c r="J294" s="33"/>
      <c r="K294" s="33"/>
      <c r="L294" s="33"/>
      <c r="M294" s="33"/>
      <c r="N294" s="33"/>
      <c r="O294" s="33"/>
    </row>
    <row r="295" spans="8:15">
      <c r="H295" s="108"/>
      <c r="I295" s="108"/>
      <c r="J295" s="33"/>
      <c r="K295" s="33"/>
      <c r="L295" s="33"/>
      <c r="M295" s="33"/>
      <c r="N295" s="33"/>
      <c r="O295" s="33"/>
    </row>
    <row r="296" spans="8:15">
      <c r="H296" s="108"/>
      <c r="I296" s="108"/>
      <c r="J296" s="33"/>
      <c r="K296" s="33"/>
      <c r="L296" s="33"/>
      <c r="M296" s="33"/>
      <c r="N296" s="33"/>
      <c r="O296" s="33"/>
    </row>
    <row r="297" spans="8:15">
      <c r="H297" s="108"/>
      <c r="I297" s="108"/>
      <c r="J297" s="33"/>
      <c r="K297" s="33"/>
      <c r="L297" s="33"/>
      <c r="M297" s="33"/>
      <c r="N297" s="33"/>
      <c r="O297" s="33"/>
    </row>
    <row r="298" spans="8:15">
      <c r="H298" s="108"/>
      <c r="I298" s="108"/>
      <c r="J298" s="33"/>
      <c r="K298" s="33"/>
      <c r="L298" s="33"/>
      <c r="M298" s="33"/>
      <c r="N298" s="33"/>
      <c r="O298" s="33"/>
    </row>
    <row r="299" spans="8:15">
      <c r="H299" s="108"/>
      <c r="I299" s="108"/>
      <c r="J299" s="33"/>
      <c r="K299" s="33"/>
      <c r="L299" s="33"/>
      <c r="M299" s="33"/>
      <c r="N299" s="33"/>
      <c r="O299" s="33"/>
    </row>
    <row r="300" spans="8:15">
      <c r="H300" s="108"/>
      <c r="I300" s="108"/>
      <c r="J300" s="33"/>
      <c r="K300" s="33"/>
      <c r="L300" s="33"/>
      <c r="M300" s="33"/>
      <c r="N300" s="33"/>
      <c r="O300" s="33"/>
    </row>
    <row r="301" spans="8:15">
      <c r="H301" s="108"/>
      <c r="I301" s="108"/>
      <c r="J301" s="33"/>
      <c r="K301" s="33"/>
      <c r="L301" s="33"/>
      <c r="M301" s="33"/>
      <c r="N301" s="33"/>
      <c r="O301" s="33"/>
    </row>
    <row r="302" spans="8:15">
      <c r="H302" s="108"/>
      <c r="I302" s="108"/>
      <c r="J302" s="33"/>
      <c r="K302" s="33"/>
      <c r="L302" s="33"/>
      <c r="M302" s="33"/>
      <c r="N302" s="33"/>
      <c r="O302" s="33"/>
    </row>
    <row r="303" spans="8:15">
      <c r="H303" s="108"/>
      <c r="I303" s="108"/>
      <c r="J303" s="33"/>
      <c r="K303" s="33"/>
      <c r="L303" s="33"/>
      <c r="M303" s="33"/>
      <c r="N303" s="33"/>
      <c r="O303" s="33"/>
    </row>
    <row r="304" spans="8:15">
      <c r="H304" s="108"/>
      <c r="I304" s="108"/>
      <c r="J304" s="33"/>
      <c r="K304" s="33"/>
      <c r="L304" s="33"/>
      <c r="M304" s="33"/>
      <c r="N304" s="33"/>
      <c r="O304" s="33"/>
    </row>
    <row r="305" spans="8:15">
      <c r="H305" s="108"/>
      <c r="I305" s="108"/>
      <c r="J305" s="33"/>
      <c r="K305" s="33"/>
      <c r="L305" s="33"/>
      <c r="M305" s="33"/>
      <c r="N305" s="33"/>
      <c r="O305" s="33"/>
    </row>
    <row r="306" spans="8:15">
      <c r="H306" s="108"/>
      <c r="I306" s="108"/>
      <c r="J306" s="33"/>
      <c r="K306" s="33"/>
      <c r="L306" s="33"/>
      <c r="M306" s="33"/>
      <c r="N306" s="33"/>
      <c r="O306" s="33"/>
    </row>
    <row r="307" spans="8:15">
      <c r="H307" s="108"/>
      <c r="I307" s="108"/>
      <c r="J307" s="33"/>
      <c r="K307" s="33"/>
      <c r="L307" s="33"/>
      <c r="M307" s="33"/>
      <c r="N307" s="33"/>
      <c r="O307" s="33"/>
    </row>
    <row r="308" spans="8:15">
      <c r="H308" s="108"/>
      <c r="I308" s="108"/>
      <c r="J308" s="33"/>
      <c r="K308" s="33"/>
      <c r="L308" s="33"/>
      <c r="M308" s="33"/>
      <c r="N308" s="33"/>
      <c r="O308" s="33"/>
    </row>
    <row r="309" spans="8:15">
      <c r="H309" s="108"/>
      <c r="I309" s="108"/>
      <c r="J309" s="33"/>
      <c r="K309" s="33"/>
      <c r="L309" s="33"/>
      <c r="M309" s="33"/>
      <c r="N309" s="33"/>
      <c r="O309" s="33"/>
    </row>
    <row r="310" spans="8:15">
      <c r="H310" s="108"/>
      <c r="I310" s="108"/>
      <c r="J310" s="33"/>
      <c r="K310" s="33"/>
      <c r="L310" s="33"/>
      <c r="M310" s="33"/>
      <c r="N310" s="33"/>
      <c r="O310" s="33"/>
    </row>
    <row r="311" spans="8:15">
      <c r="H311" s="108"/>
      <c r="I311" s="108"/>
      <c r="J311" s="33"/>
      <c r="K311" s="33"/>
      <c r="L311" s="33"/>
      <c r="M311" s="33"/>
      <c r="N311" s="33"/>
      <c r="O311" s="33"/>
    </row>
    <row r="312" spans="8:15">
      <c r="H312" s="108"/>
      <c r="I312" s="108"/>
      <c r="J312" s="33"/>
      <c r="K312" s="33"/>
      <c r="L312" s="33"/>
      <c r="M312" s="33"/>
      <c r="N312" s="33"/>
      <c r="O312" s="33"/>
    </row>
    <row r="313" spans="8:15">
      <c r="H313" s="108"/>
      <c r="I313" s="108"/>
      <c r="J313" s="33"/>
      <c r="K313" s="33"/>
      <c r="L313" s="33"/>
      <c r="M313" s="33"/>
      <c r="N313" s="33"/>
      <c r="O313" s="33"/>
    </row>
    <row r="314" spans="8:15">
      <c r="H314" s="108"/>
      <c r="I314" s="108"/>
      <c r="J314" s="33"/>
      <c r="K314" s="33"/>
      <c r="L314" s="33"/>
      <c r="M314" s="33"/>
      <c r="N314" s="33"/>
      <c r="O314" s="33"/>
    </row>
    <row r="315" spans="8:15">
      <c r="H315" s="108"/>
      <c r="I315" s="108"/>
      <c r="J315" s="33"/>
      <c r="K315" s="33"/>
      <c r="L315" s="33"/>
      <c r="M315" s="33"/>
      <c r="N315" s="33"/>
      <c r="O315" s="33"/>
    </row>
    <row r="316" spans="8:15">
      <c r="H316" s="108"/>
      <c r="I316" s="108"/>
      <c r="J316" s="33"/>
      <c r="K316" s="33"/>
      <c r="L316" s="33"/>
      <c r="M316" s="33"/>
      <c r="N316" s="33"/>
      <c r="O316" s="33"/>
    </row>
    <row r="317" spans="8:15">
      <c r="H317" s="108"/>
      <c r="I317" s="108"/>
      <c r="J317" s="33"/>
      <c r="K317" s="33"/>
      <c r="L317" s="33"/>
      <c r="M317" s="33"/>
      <c r="N317" s="33"/>
      <c r="O317" s="33"/>
    </row>
    <row r="318" spans="8:15">
      <c r="H318" s="108"/>
      <c r="I318" s="108"/>
      <c r="J318" s="33"/>
      <c r="K318" s="33"/>
      <c r="L318" s="33"/>
      <c r="M318" s="33"/>
      <c r="N318" s="33"/>
      <c r="O318" s="33"/>
    </row>
    <row r="319" spans="8:15">
      <c r="H319" s="108"/>
      <c r="I319" s="108"/>
      <c r="J319" s="33"/>
      <c r="K319" s="33"/>
      <c r="L319" s="33"/>
      <c r="M319" s="33"/>
      <c r="N319" s="33"/>
      <c r="O319" s="33"/>
    </row>
    <row r="320" spans="8:15">
      <c r="H320" s="108"/>
      <c r="I320" s="108"/>
      <c r="J320" s="33"/>
      <c r="K320" s="33"/>
      <c r="L320" s="33"/>
      <c r="M320" s="33"/>
      <c r="N320" s="33"/>
      <c r="O320" s="33"/>
    </row>
  </sheetData>
  <mergeCells count="21">
    <mergeCell ref="A51:E51"/>
    <mergeCell ref="J12:L12"/>
    <mergeCell ref="M12:O12"/>
    <mergeCell ref="A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15:E15"/>
    <mergeCell ref="A44:E44"/>
    <mergeCell ref="A65:E65"/>
    <mergeCell ref="A79:E79"/>
    <mergeCell ref="A81:E81"/>
    <mergeCell ref="A87:E87"/>
    <mergeCell ref="A93:E9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0705-D848-4B81-A89D-C8C41728B74C}">
  <dimension ref="A5:P321"/>
  <sheetViews>
    <sheetView topLeftCell="A7" zoomScaleNormal="100" workbookViewId="0">
      <selection activeCell="G21" sqref="G21:G23"/>
    </sheetView>
  </sheetViews>
  <sheetFormatPr baseColWidth="10" defaultRowHeight="11.25"/>
  <cols>
    <col min="1" max="1" width="12" style="33" customWidth="1"/>
    <col min="2" max="2" width="11.42578125" style="33"/>
    <col min="3" max="3" width="6.140625" style="33" customWidth="1"/>
    <col min="4" max="4" width="7.42578125" style="33" customWidth="1"/>
    <col min="5" max="5" width="24.7109375" style="33" customWidth="1"/>
    <col min="6" max="7" width="12.5703125" style="33" customWidth="1"/>
    <col min="8" max="8" width="18" style="111" customWidth="1"/>
    <col min="9" max="9" width="15.7109375" style="111" customWidth="1"/>
    <col min="10" max="10" width="19" style="32" customWidth="1"/>
    <col min="11" max="11" width="16.7109375" style="32" customWidth="1"/>
    <col min="12" max="12" width="15.5703125" style="32" customWidth="1"/>
    <col min="13" max="13" width="19" style="32" customWidth="1"/>
    <col min="14" max="14" width="16.7109375" style="32" customWidth="1"/>
    <col min="15" max="15" width="15.85546875" style="32" customWidth="1"/>
    <col min="16" max="16" width="14.7109375" style="33" bestFit="1" customWidth="1"/>
    <col min="17" max="256" width="11.42578125" style="33"/>
    <col min="257" max="257" width="12" style="33" customWidth="1"/>
    <col min="258" max="258" width="11.42578125" style="33"/>
    <col min="259" max="259" width="6.140625" style="33" customWidth="1"/>
    <col min="260" max="260" width="7.42578125" style="33" customWidth="1"/>
    <col min="261" max="261" width="24.7109375" style="33" customWidth="1"/>
    <col min="262" max="263" width="12.5703125" style="33" customWidth="1"/>
    <col min="264" max="264" width="18" style="33" customWidth="1"/>
    <col min="265" max="265" width="15.7109375" style="33" customWidth="1"/>
    <col min="266" max="266" width="19" style="33" customWidth="1"/>
    <col min="267" max="267" width="16.7109375" style="33" customWidth="1"/>
    <col min="268" max="268" width="15.5703125" style="33" customWidth="1"/>
    <col min="269" max="269" width="19" style="33" customWidth="1"/>
    <col min="270" max="270" width="16.7109375" style="33" customWidth="1"/>
    <col min="271" max="271" width="15.85546875" style="33" customWidth="1"/>
    <col min="272" max="272" width="14.7109375" style="33" bestFit="1" customWidth="1"/>
    <col min="273" max="512" width="11.42578125" style="33"/>
    <col min="513" max="513" width="12" style="33" customWidth="1"/>
    <col min="514" max="514" width="11.42578125" style="33"/>
    <col min="515" max="515" width="6.140625" style="33" customWidth="1"/>
    <col min="516" max="516" width="7.42578125" style="33" customWidth="1"/>
    <col min="517" max="517" width="24.7109375" style="33" customWidth="1"/>
    <col min="518" max="519" width="12.5703125" style="33" customWidth="1"/>
    <col min="520" max="520" width="18" style="33" customWidth="1"/>
    <col min="521" max="521" width="15.7109375" style="33" customWidth="1"/>
    <col min="522" max="522" width="19" style="33" customWidth="1"/>
    <col min="523" max="523" width="16.7109375" style="33" customWidth="1"/>
    <col min="524" max="524" width="15.5703125" style="33" customWidth="1"/>
    <col min="525" max="525" width="19" style="33" customWidth="1"/>
    <col min="526" max="526" width="16.7109375" style="33" customWidth="1"/>
    <col min="527" max="527" width="15.85546875" style="33" customWidth="1"/>
    <col min="528" max="528" width="14.7109375" style="33" bestFit="1" customWidth="1"/>
    <col min="529" max="768" width="11.42578125" style="33"/>
    <col min="769" max="769" width="12" style="33" customWidth="1"/>
    <col min="770" max="770" width="11.42578125" style="33"/>
    <col min="771" max="771" width="6.140625" style="33" customWidth="1"/>
    <col min="772" max="772" width="7.42578125" style="33" customWidth="1"/>
    <col min="773" max="773" width="24.7109375" style="33" customWidth="1"/>
    <col min="774" max="775" width="12.5703125" style="33" customWidth="1"/>
    <col min="776" max="776" width="18" style="33" customWidth="1"/>
    <col min="777" max="777" width="15.7109375" style="33" customWidth="1"/>
    <col min="778" max="778" width="19" style="33" customWidth="1"/>
    <col min="779" max="779" width="16.7109375" style="33" customWidth="1"/>
    <col min="780" max="780" width="15.5703125" style="33" customWidth="1"/>
    <col min="781" max="781" width="19" style="33" customWidth="1"/>
    <col min="782" max="782" width="16.7109375" style="33" customWidth="1"/>
    <col min="783" max="783" width="15.85546875" style="33" customWidth="1"/>
    <col min="784" max="784" width="14.7109375" style="33" bestFit="1" customWidth="1"/>
    <col min="785" max="1024" width="11.42578125" style="33"/>
    <col min="1025" max="1025" width="12" style="33" customWidth="1"/>
    <col min="1026" max="1026" width="11.42578125" style="33"/>
    <col min="1027" max="1027" width="6.140625" style="33" customWidth="1"/>
    <col min="1028" max="1028" width="7.42578125" style="33" customWidth="1"/>
    <col min="1029" max="1029" width="24.7109375" style="33" customWidth="1"/>
    <col min="1030" max="1031" width="12.5703125" style="33" customWidth="1"/>
    <col min="1032" max="1032" width="18" style="33" customWidth="1"/>
    <col min="1033" max="1033" width="15.7109375" style="33" customWidth="1"/>
    <col min="1034" max="1034" width="19" style="33" customWidth="1"/>
    <col min="1035" max="1035" width="16.7109375" style="33" customWidth="1"/>
    <col min="1036" max="1036" width="15.5703125" style="33" customWidth="1"/>
    <col min="1037" max="1037" width="19" style="33" customWidth="1"/>
    <col min="1038" max="1038" width="16.7109375" style="33" customWidth="1"/>
    <col min="1039" max="1039" width="15.85546875" style="33" customWidth="1"/>
    <col min="1040" max="1040" width="14.7109375" style="33" bestFit="1" customWidth="1"/>
    <col min="1041" max="1280" width="11.42578125" style="33"/>
    <col min="1281" max="1281" width="12" style="33" customWidth="1"/>
    <col min="1282" max="1282" width="11.42578125" style="33"/>
    <col min="1283" max="1283" width="6.140625" style="33" customWidth="1"/>
    <col min="1284" max="1284" width="7.42578125" style="33" customWidth="1"/>
    <col min="1285" max="1285" width="24.7109375" style="33" customWidth="1"/>
    <col min="1286" max="1287" width="12.5703125" style="33" customWidth="1"/>
    <col min="1288" max="1288" width="18" style="33" customWidth="1"/>
    <col min="1289" max="1289" width="15.7109375" style="33" customWidth="1"/>
    <col min="1290" max="1290" width="19" style="33" customWidth="1"/>
    <col min="1291" max="1291" width="16.7109375" style="33" customWidth="1"/>
    <col min="1292" max="1292" width="15.5703125" style="33" customWidth="1"/>
    <col min="1293" max="1293" width="19" style="33" customWidth="1"/>
    <col min="1294" max="1294" width="16.7109375" style="33" customWidth="1"/>
    <col min="1295" max="1295" width="15.85546875" style="33" customWidth="1"/>
    <col min="1296" max="1296" width="14.7109375" style="33" bestFit="1" customWidth="1"/>
    <col min="1297" max="1536" width="11.42578125" style="33"/>
    <col min="1537" max="1537" width="12" style="33" customWidth="1"/>
    <col min="1538" max="1538" width="11.42578125" style="33"/>
    <col min="1539" max="1539" width="6.140625" style="33" customWidth="1"/>
    <col min="1540" max="1540" width="7.42578125" style="33" customWidth="1"/>
    <col min="1541" max="1541" width="24.7109375" style="33" customWidth="1"/>
    <col min="1542" max="1543" width="12.5703125" style="33" customWidth="1"/>
    <col min="1544" max="1544" width="18" style="33" customWidth="1"/>
    <col min="1545" max="1545" width="15.7109375" style="33" customWidth="1"/>
    <col min="1546" max="1546" width="19" style="33" customWidth="1"/>
    <col min="1547" max="1547" width="16.7109375" style="33" customWidth="1"/>
    <col min="1548" max="1548" width="15.5703125" style="33" customWidth="1"/>
    <col min="1549" max="1549" width="19" style="33" customWidth="1"/>
    <col min="1550" max="1550" width="16.7109375" style="33" customWidth="1"/>
    <col min="1551" max="1551" width="15.85546875" style="33" customWidth="1"/>
    <col min="1552" max="1552" width="14.7109375" style="33" bestFit="1" customWidth="1"/>
    <col min="1553" max="1792" width="11.42578125" style="33"/>
    <col min="1793" max="1793" width="12" style="33" customWidth="1"/>
    <col min="1794" max="1794" width="11.42578125" style="33"/>
    <col min="1795" max="1795" width="6.140625" style="33" customWidth="1"/>
    <col min="1796" max="1796" width="7.42578125" style="33" customWidth="1"/>
    <col min="1797" max="1797" width="24.7109375" style="33" customWidth="1"/>
    <col min="1798" max="1799" width="12.5703125" style="33" customWidth="1"/>
    <col min="1800" max="1800" width="18" style="33" customWidth="1"/>
    <col min="1801" max="1801" width="15.7109375" style="33" customWidth="1"/>
    <col min="1802" max="1802" width="19" style="33" customWidth="1"/>
    <col min="1803" max="1803" width="16.7109375" style="33" customWidth="1"/>
    <col min="1804" max="1804" width="15.5703125" style="33" customWidth="1"/>
    <col min="1805" max="1805" width="19" style="33" customWidth="1"/>
    <col min="1806" max="1806" width="16.7109375" style="33" customWidth="1"/>
    <col min="1807" max="1807" width="15.85546875" style="33" customWidth="1"/>
    <col min="1808" max="1808" width="14.7109375" style="33" bestFit="1" customWidth="1"/>
    <col min="1809" max="2048" width="11.42578125" style="33"/>
    <col min="2049" max="2049" width="12" style="33" customWidth="1"/>
    <col min="2050" max="2050" width="11.42578125" style="33"/>
    <col min="2051" max="2051" width="6.140625" style="33" customWidth="1"/>
    <col min="2052" max="2052" width="7.42578125" style="33" customWidth="1"/>
    <col min="2053" max="2053" width="24.7109375" style="33" customWidth="1"/>
    <col min="2054" max="2055" width="12.5703125" style="33" customWidth="1"/>
    <col min="2056" max="2056" width="18" style="33" customWidth="1"/>
    <col min="2057" max="2057" width="15.7109375" style="33" customWidth="1"/>
    <col min="2058" max="2058" width="19" style="33" customWidth="1"/>
    <col min="2059" max="2059" width="16.7109375" style="33" customWidth="1"/>
    <col min="2060" max="2060" width="15.5703125" style="33" customWidth="1"/>
    <col min="2061" max="2061" width="19" style="33" customWidth="1"/>
    <col min="2062" max="2062" width="16.7109375" style="33" customWidth="1"/>
    <col min="2063" max="2063" width="15.85546875" style="33" customWidth="1"/>
    <col min="2064" max="2064" width="14.7109375" style="33" bestFit="1" customWidth="1"/>
    <col min="2065" max="2304" width="11.42578125" style="33"/>
    <col min="2305" max="2305" width="12" style="33" customWidth="1"/>
    <col min="2306" max="2306" width="11.42578125" style="33"/>
    <col min="2307" max="2307" width="6.140625" style="33" customWidth="1"/>
    <col min="2308" max="2308" width="7.42578125" style="33" customWidth="1"/>
    <col min="2309" max="2309" width="24.7109375" style="33" customWidth="1"/>
    <col min="2310" max="2311" width="12.5703125" style="33" customWidth="1"/>
    <col min="2312" max="2312" width="18" style="33" customWidth="1"/>
    <col min="2313" max="2313" width="15.7109375" style="33" customWidth="1"/>
    <col min="2314" max="2314" width="19" style="33" customWidth="1"/>
    <col min="2315" max="2315" width="16.7109375" style="33" customWidth="1"/>
    <col min="2316" max="2316" width="15.5703125" style="33" customWidth="1"/>
    <col min="2317" max="2317" width="19" style="33" customWidth="1"/>
    <col min="2318" max="2318" width="16.7109375" style="33" customWidth="1"/>
    <col min="2319" max="2319" width="15.85546875" style="33" customWidth="1"/>
    <col min="2320" max="2320" width="14.7109375" style="33" bestFit="1" customWidth="1"/>
    <col min="2321" max="2560" width="11.42578125" style="33"/>
    <col min="2561" max="2561" width="12" style="33" customWidth="1"/>
    <col min="2562" max="2562" width="11.42578125" style="33"/>
    <col min="2563" max="2563" width="6.140625" style="33" customWidth="1"/>
    <col min="2564" max="2564" width="7.42578125" style="33" customWidth="1"/>
    <col min="2565" max="2565" width="24.7109375" style="33" customWidth="1"/>
    <col min="2566" max="2567" width="12.5703125" style="33" customWidth="1"/>
    <col min="2568" max="2568" width="18" style="33" customWidth="1"/>
    <col min="2569" max="2569" width="15.7109375" style="33" customWidth="1"/>
    <col min="2570" max="2570" width="19" style="33" customWidth="1"/>
    <col min="2571" max="2571" width="16.7109375" style="33" customWidth="1"/>
    <col min="2572" max="2572" width="15.5703125" style="33" customWidth="1"/>
    <col min="2573" max="2573" width="19" style="33" customWidth="1"/>
    <col min="2574" max="2574" width="16.7109375" style="33" customWidth="1"/>
    <col min="2575" max="2575" width="15.85546875" style="33" customWidth="1"/>
    <col min="2576" max="2576" width="14.7109375" style="33" bestFit="1" customWidth="1"/>
    <col min="2577" max="2816" width="11.42578125" style="33"/>
    <col min="2817" max="2817" width="12" style="33" customWidth="1"/>
    <col min="2818" max="2818" width="11.42578125" style="33"/>
    <col min="2819" max="2819" width="6.140625" style="33" customWidth="1"/>
    <col min="2820" max="2820" width="7.42578125" style="33" customWidth="1"/>
    <col min="2821" max="2821" width="24.7109375" style="33" customWidth="1"/>
    <col min="2822" max="2823" width="12.5703125" style="33" customWidth="1"/>
    <col min="2824" max="2824" width="18" style="33" customWidth="1"/>
    <col min="2825" max="2825" width="15.7109375" style="33" customWidth="1"/>
    <col min="2826" max="2826" width="19" style="33" customWidth="1"/>
    <col min="2827" max="2827" width="16.7109375" style="33" customWidth="1"/>
    <col min="2828" max="2828" width="15.5703125" style="33" customWidth="1"/>
    <col min="2829" max="2829" width="19" style="33" customWidth="1"/>
    <col min="2830" max="2830" width="16.7109375" style="33" customWidth="1"/>
    <col min="2831" max="2831" width="15.85546875" style="33" customWidth="1"/>
    <col min="2832" max="2832" width="14.7109375" style="33" bestFit="1" customWidth="1"/>
    <col min="2833" max="3072" width="11.42578125" style="33"/>
    <col min="3073" max="3073" width="12" style="33" customWidth="1"/>
    <col min="3074" max="3074" width="11.42578125" style="33"/>
    <col min="3075" max="3075" width="6.140625" style="33" customWidth="1"/>
    <col min="3076" max="3076" width="7.42578125" style="33" customWidth="1"/>
    <col min="3077" max="3077" width="24.7109375" style="33" customWidth="1"/>
    <col min="3078" max="3079" width="12.5703125" style="33" customWidth="1"/>
    <col min="3080" max="3080" width="18" style="33" customWidth="1"/>
    <col min="3081" max="3081" width="15.7109375" style="33" customWidth="1"/>
    <col min="3082" max="3082" width="19" style="33" customWidth="1"/>
    <col min="3083" max="3083" width="16.7109375" style="33" customWidth="1"/>
    <col min="3084" max="3084" width="15.5703125" style="33" customWidth="1"/>
    <col min="3085" max="3085" width="19" style="33" customWidth="1"/>
    <col min="3086" max="3086" width="16.7109375" style="33" customWidth="1"/>
    <col min="3087" max="3087" width="15.85546875" style="33" customWidth="1"/>
    <col min="3088" max="3088" width="14.7109375" style="33" bestFit="1" customWidth="1"/>
    <col min="3089" max="3328" width="11.42578125" style="33"/>
    <col min="3329" max="3329" width="12" style="33" customWidth="1"/>
    <col min="3330" max="3330" width="11.42578125" style="33"/>
    <col min="3331" max="3331" width="6.140625" style="33" customWidth="1"/>
    <col min="3332" max="3332" width="7.42578125" style="33" customWidth="1"/>
    <col min="3333" max="3333" width="24.7109375" style="33" customWidth="1"/>
    <col min="3334" max="3335" width="12.5703125" style="33" customWidth="1"/>
    <col min="3336" max="3336" width="18" style="33" customWidth="1"/>
    <col min="3337" max="3337" width="15.7109375" style="33" customWidth="1"/>
    <col min="3338" max="3338" width="19" style="33" customWidth="1"/>
    <col min="3339" max="3339" width="16.7109375" style="33" customWidth="1"/>
    <col min="3340" max="3340" width="15.5703125" style="33" customWidth="1"/>
    <col min="3341" max="3341" width="19" style="33" customWidth="1"/>
    <col min="3342" max="3342" width="16.7109375" style="33" customWidth="1"/>
    <col min="3343" max="3343" width="15.85546875" style="33" customWidth="1"/>
    <col min="3344" max="3344" width="14.7109375" style="33" bestFit="1" customWidth="1"/>
    <col min="3345" max="3584" width="11.42578125" style="33"/>
    <col min="3585" max="3585" width="12" style="33" customWidth="1"/>
    <col min="3586" max="3586" width="11.42578125" style="33"/>
    <col min="3587" max="3587" width="6.140625" style="33" customWidth="1"/>
    <col min="3588" max="3588" width="7.42578125" style="33" customWidth="1"/>
    <col min="3589" max="3589" width="24.7109375" style="33" customWidth="1"/>
    <col min="3590" max="3591" width="12.5703125" style="33" customWidth="1"/>
    <col min="3592" max="3592" width="18" style="33" customWidth="1"/>
    <col min="3593" max="3593" width="15.7109375" style="33" customWidth="1"/>
    <col min="3594" max="3594" width="19" style="33" customWidth="1"/>
    <col min="3595" max="3595" width="16.7109375" style="33" customWidth="1"/>
    <col min="3596" max="3596" width="15.5703125" style="33" customWidth="1"/>
    <col min="3597" max="3597" width="19" style="33" customWidth="1"/>
    <col min="3598" max="3598" width="16.7109375" style="33" customWidth="1"/>
    <col min="3599" max="3599" width="15.85546875" style="33" customWidth="1"/>
    <col min="3600" max="3600" width="14.7109375" style="33" bestFit="1" customWidth="1"/>
    <col min="3601" max="3840" width="11.42578125" style="33"/>
    <col min="3841" max="3841" width="12" style="33" customWidth="1"/>
    <col min="3842" max="3842" width="11.42578125" style="33"/>
    <col min="3843" max="3843" width="6.140625" style="33" customWidth="1"/>
    <col min="3844" max="3844" width="7.42578125" style="33" customWidth="1"/>
    <col min="3845" max="3845" width="24.7109375" style="33" customWidth="1"/>
    <col min="3846" max="3847" width="12.5703125" style="33" customWidth="1"/>
    <col min="3848" max="3848" width="18" style="33" customWidth="1"/>
    <col min="3849" max="3849" width="15.7109375" style="33" customWidth="1"/>
    <col min="3850" max="3850" width="19" style="33" customWidth="1"/>
    <col min="3851" max="3851" width="16.7109375" style="33" customWidth="1"/>
    <col min="3852" max="3852" width="15.5703125" style="33" customWidth="1"/>
    <col min="3853" max="3853" width="19" style="33" customWidth="1"/>
    <col min="3854" max="3854" width="16.7109375" style="33" customWidth="1"/>
    <col min="3855" max="3855" width="15.85546875" style="33" customWidth="1"/>
    <col min="3856" max="3856" width="14.7109375" style="33" bestFit="1" customWidth="1"/>
    <col min="3857" max="4096" width="11.42578125" style="33"/>
    <col min="4097" max="4097" width="12" style="33" customWidth="1"/>
    <col min="4098" max="4098" width="11.42578125" style="33"/>
    <col min="4099" max="4099" width="6.140625" style="33" customWidth="1"/>
    <col min="4100" max="4100" width="7.42578125" style="33" customWidth="1"/>
    <col min="4101" max="4101" width="24.7109375" style="33" customWidth="1"/>
    <col min="4102" max="4103" width="12.5703125" style="33" customWidth="1"/>
    <col min="4104" max="4104" width="18" style="33" customWidth="1"/>
    <col min="4105" max="4105" width="15.7109375" style="33" customWidth="1"/>
    <col min="4106" max="4106" width="19" style="33" customWidth="1"/>
    <col min="4107" max="4107" width="16.7109375" style="33" customWidth="1"/>
    <col min="4108" max="4108" width="15.5703125" style="33" customWidth="1"/>
    <col min="4109" max="4109" width="19" style="33" customWidth="1"/>
    <col min="4110" max="4110" width="16.7109375" style="33" customWidth="1"/>
    <col min="4111" max="4111" width="15.85546875" style="33" customWidth="1"/>
    <col min="4112" max="4112" width="14.7109375" style="33" bestFit="1" customWidth="1"/>
    <col min="4113" max="4352" width="11.42578125" style="33"/>
    <col min="4353" max="4353" width="12" style="33" customWidth="1"/>
    <col min="4354" max="4354" width="11.42578125" style="33"/>
    <col min="4355" max="4355" width="6.140625" style="33" customWidth="1"/>
    <col min="4356" max="4356" width="7.42578125" style="33" customWidth="1"/>
    <col min="4357" max="4357" width="24.7109375" style="33" customWidth="1"/>
    <col min="4358" max="4359" width="12.5703125" style="33" customWidth="1"/>
    <col min="4360" max="4360" width="18" style="33" customWidth="1"/>
    <col min="4361" max="4361" width="15.7109375" style="33" customWidth="1"/>
    <col min="4362" max="4362" width="19" style="33" customWidth="1"/>
    <col min="4363" max="4363" width="16.7109375" style="33" customWidth="1"/>
    <col min="4364" max="4364" width="15.5703125" style="33" customWidth="1"/>
    <col min="4365" max="4365" width="19" style="33" customWidth="1"/>
    <col min="4366" max="4366" width="16.7109375" style="33" customWidth="1"/>
    <col min="4367" max="4367" width="15.85546875" style="33" customWidth="1"/>
    <col min="4368" max="4368" width="14.7109375" style="33" bestFit="1" customWidth="1"/>
    <col min="4369" max="4608" width="11.42578125" style="33"/>
    <col min="4609" max="4609" width="12" style="33" customWidth="1"/>
    <col min="4610" max="4610" width="11.42578125" style="33"/>
    <col min="4611" max="4611" width="6.140625" style="33" customWidth="1"/>
    <col min="4612" max="4612" width="7.42578125" style="33" customWidth="1"/>
    <col min="4613" max="4613" width="24.7109375" style="33" customWidth="1"/>
    <col min="4614" max="4615" width="12.5703125" style="33" customWidth="1"/>
    <col min="4616" max="4616" width="18" style="33" customWidth="1"/>
    <col min="4617" max="4617" width="15.7109375" style="33" customWidth="1"/>
    <col min="4618" max="4618" width="19" style="33" customWidth="1"/>
    <col min="4619" max="4619" width="16.7109375" style="33" customWidth="1"/>
    <col min="4620" max="4620" width="15.5703125" style="33" customWidth="1"/>
    <col min="4621" max="4621" width="19" style="33" customWidth="1"/>
    <col min="4622" max="4622" width="16.7109375" style="33" customWidth="1"/>
    <col min="4623" max="4623" width="15.85546875" style="33" customWidth="1"/>
    <col min="4624" max="4624" width="14.7109375" style="33" bestFit="1" customWidth="1"/>
    <col min="4625" max="4864" width="11.42578125" style="33"/>
    <col min="4865" max="4865" width="12" style="33" customWidth="1"/>
    <col min="4866" max="4866" width="11.42578125" style="33"/>
    <col min="4867" max="4867" width="6.140625" style="33" customWidth="1"/>
    <col min="4868" max="4868" width="7.42578125" style="33" customWidth="1"/>
    <col min="4869" max="4869" width="24.7109375" style="33" customWidth="1"/>
    <col min="4870" max="4871" width="12.5703125" style="33" customWidth="1"/>
    <col min="4872" max="4872" width="18" style="33" customWidth="1"/>
    <col min="4873" max="4873" width="15.7109375" style="33" customWidth="1"/>
    <col min="4874" max="4874" width="19" style="33" customWidth="1"/>
    <col min="4875" max="4875" width="16.7109375" style="33" customWidth="1"/>
    <col min="4876" max="4876" width="15.5703125" style="33" customWidth="1"/>
    <col min="4877" max="4877" width="19" style="33" customWidth="1"/>
    <col min="4878" max="4878" width="16.7109375" style="33" customWidth="1"/>
    <col min="4879" max="4879" width="15.85546875" style="33" customWidth="1"/>
    <col min="4880" max="4880" width="14.7109375" style="33" bestFit="1" customWidth="1"/>
    <col min="4881" max="5120" width="11.42578125" style="33"/>
    <col min="5121" max="5121" width="12" style="33" customWidth="1"/>
    <col min="5122" max="5122" width="11.42578125" style="33"/>
    <col min="5123" max="5123" width="6.140625" style="33" customWidth="1"/>
    <col min="5124" max="5124" width="7.42578125" style="33" customWidth="1"/>
    <col min="5125" max="5125" width="24.7109375" style="33" customWidth="1"/>
    <col min="5126" max="5127" width="12.5703125" style="33" customWidth="1"/>
    <col min="5128" max="5128" width="18" style="33" customWidth="1"/>
    <col min="5129" max="5129" width="15.7109375" style="33" customWidth="1"/>
    <col min="5130" max="5130" width="19" style="33" customWidth="1"/>
    <col min="5131" max="5131" width="16.7109375" style="33" customWidth="1"/>
    <col min="5132" max="5132" width="15.5703125" style="33" customWidth="1"/>
    <col min="5133" max="5133" width="19" style="33" customWidth="1"/>
    <col min="5134" max="5134" width="16.7109375" style="33" customWidth="1"/>
    <col min="5135" max="5135" width="15.85546875" style="33" customWidth="1"/>
    <col min="5136" max="5136" width="14.7109375" style="33" bestFit="1" customWidth="1"/>
    <col min="5137" max="5376" width="11.42578125" style="33"/>
    <col min="5377" max="5377" width="12" style="33" customWidth="1"/>
    <col min="5378" max="5378" width="11.42578125" style="33"/>
    <col min="5379" max="5379" width="6.140625" style="33" customWidth="1"/>
    <col min="5380" max="5380" width="7.42578125" style="33" customWidth="1"/>
    <col min="5381" max="5381" width="24.7109375" style="33" customWidth="1"/>
    <col min="5382" max="5383" width="12.5703125" style="33" customWidth="1"/>
    <col min="5384" max="5384" width="18" style="33" customWidth="1"/>
    <col min="5385" max="5385" width="15.7109375" style="33" customWidth="1"/>
    <col min="5386" max="5386" width="19" style="33" customWidth="1"/>
    <col min="5387" max="5387" width="16.7109375" style="33" customWidth="1"/>
    <col min="5388" max="5388" width="15.5703125" style="33" customWidth="1"/>
    <col min="5389" max="5389" width="19" style="33" customWidth="1"/>
    <col min="5390" max="5390" width="16.7109375" style="33" customWidth="1"/>
    <col min="5391" max="5391" width="15.85546875" style="33" customWidth="1"/>
    <col min="5392" max="5392" width="14.7109375" style="33" bestFit="1" customWidth="1"/>
    <col min="5393" max="5632" width="11.42578125" style="33"/>
    <col min="5633" max="5633" width="12" style="33" customWidth="1"/>
    <col min="5634" max="5634" width="11.42578125" style="33"/>
    <col min="5635" max="5635" width="6.140625" style="33" customWidth="1"/>
    <col min="5636" max="5636" width="7.42578125" style="33" customWidth="1"/>
    <col min="5637" max="5637" width="24.7109375" style="33" customWidth="1"/>
    <col min="5638" max="5639" width="12.5703125" style="33" customWidth="1"/>
    <col min="5640" max="5640" width="18" style="33" customWidth="1"/>
    <col min="5641" max="5641" width="15.7109375" style="33" customWidth="1"/>
    <col min="5642" max="5642" width="19" style="33" customWidth="1"/>
    <col min="5643" max="5643" width="16.7109375" style="33" customWidth="1"/>
    <col min="5644" max="5644" width="15.5703125" style="33" customWidth="1"/>
    <col min="5645" max="5645" width="19" style="33" customWidth="1"/>
    <col min="5646" max="5646" width="16.7109375" style="33" customWidth="1"/>
    <col min="5647" max="5647" width="15.85546875" style="33" customWidth="1"/>
    <col min="5648" max="5648" width="14.7109375" style="33" bestFit="1" customWidth="1"/>
    <col min="5649" max="5888" width="11.42578125" style="33"/>
    <col min="5889" max="5889" width="12" style="33" customWidth="1"/>
    <col min="5890" max="5890" width="11.42578125" style="33"/>
    <col min="5891" max="5891" width="6.140625" style="33" customWidth="1"/>
    <col min="5892" max="5892" width="7.42578125" style="33" customWidth="1"/>
    <col min="5893" max="5893" width="24.7109375" style="33" customWidth="1"/>
    <col min="5894" max="5895" width="12.5703125" style="33" customWidth="1"/>
    <col min="5896" max="5896" width="18" style="33" customWidth="1"/>
    <col min="5897" max="5897" width="15.7109375" style="33" customWidth="1"/>
    <col min="5898" max="5898" width="19" style="33" customWidth="1"/>
    <col min="5899" max="5899" width="16.7109375" style="33" customWidth="1"/>
    <col min="5900" max="5900" width="15.5703125" style="33" customWidth="1"/>
    <col min="5901" max="5901" width="19" style="33" customWidth="1"/>
    <col min="5902" max="5902" width="16.7109375" style="33" customWidth="1"/>
    <col min="5903" max="5903" width="15.85546875" style="33" customWidth="1"/>
    <col min="5904" max="5904" width="14.7109375" style="33" bestFit="1" customWidth="1"/>
    <col min="5905" max="6144" width="11.42578125" style="33"/>
    <col min="6145" max="6145" width="12" style="33" customWidth="1"/>
    <col min="6146" max="6146" width="11.42578125" style="33"/>
    <col min="6147" max="6147" width="6.140625" style="33" customWidth="1"/>
    <col min="6148" max="6148" width="7.42578125" style="33" customWidth="1"/>
    <col min="6149" max="6149" width="24.7109375" style="33" customWidth="1"/>
    <col min="6150" max="6151" width="12.5703125" style="33" customWidth="1"/>
    <col min="6152" max="6152" width="18" style="33" customWidth="1"/>
    <col min="6153" max="6153" width="15.7109375" style="33" customWidth="1"/>
    <col min="6154" max="6154" width="19" style="33" customWidth="1"/>
    <col min="6155" max="6155" width="16.7109375" style="33" customWidth="1"/>
    <col min="6156" max="6156" width="15.5703125" style="33" customWidth="1"/>
    <col min="6157" max="6157" width="19" style="33" customWidth="1"/>
    <col min="6158" max="6158" width="16.7109375" style="33" customWidth="1"/>
    <col min="6159" max="6159" width="15.85546875" style="33" customWidth="1"/>
    <col min="6160" max="6160" width="14.7109375" style="33" bestFit="1" customWidth="1"/>
    <col min="6161" max="6400" width="11.42578125" style="33"/>
    <col min="6401" max="6401" width="12" style="33" customWidth="1"/>
    <col min="6402" max="6402" width="11.42578125" style="33"/>
    <col min="6403" max="6403" width="6.140625" style="33" customWidth="1"/>
    <col min="6404" max="6404" width="7.42578125" style="33" customWidth="1"/>
    <col min="6405" max="6405" width="24.7109375" style="33" customWidth="1"/>
    <col min="6406" max="6407" width="12.5703125" style="33" customWidth="1"/>
    <col min="6408" max="6408" width="18" style="33" customWidth="1"/>
    <col min="6409" max="6409" width="15.7109375" style="33" customWidth="1"/>
    <col min="6410" max="6410" width="19" style="33" customWidth="1"/>
    <col min="6411" max="6411" width="16.7109375" style="33" customWidth="1"/>
    <col min="6412" max="6412" width="15.5703125" style="33" customWidth="1"/>
    <col min="6413" max="6413" width="19" style="33" customWidth="1"/>
    <col min="6414" max="6414" width="16.7109375" style="33" customWidth="1"/>
    <col min="6415" max="6415" width="15.85546875" style="33" customWidth="1"/>
    <col min="6416" max="6416" width="14.7109375" style="33" bestFit="1" customWidth="1"/>
    <col min="6417" max="6656" width="11.42578125" style="33"/>
    <col min="6657" max="6657" width="12" style="33" customWidth="1"/>
    <col min="6658" max="6658" width="11.42578125" style="33"/>
    <col min="6659" max="6659" width="6.140625" style="33" customWidth="1"/>
    <col min="6660" max="6660" width="7.42578125" style="33" customWidth="1"/>
    <col min="6661" max="6661" width="24.7109375" style="33" customWidth="1"/>
    <col min="6662" max="6663" width="12.5703125" style="33" customWidth="1"/>
    <col min="6664" max="6664" width="18" style="33" customWidth="1"/>
    <col min="6665" max="6665" width="15.7109375" style="33" customWidth="1"/>
    <col min="6666" max="6666" width="19" style="33" customWidth="1"/>
    <col min="6667" max="6667" width="16.7109375" style="33" customWidth="1"/>
    <col min="6668" max="6668" width="15.5703125" style="33" customWidth="1"/>
    <col min="6669" max="6669" width="19" style="33" customWidth="1"/>
    <col min="6670" max="6670" width="16.7109375" style="33" customWidth="1"/>
    <col min="6671" max="6671" width="15.85546875" style="33" customWidth="1"/>
    <col min="6672" max="6672" width="14.7109375" style="33" bestFit="1" customWidth="1"/>
    <col min="6673" max="6912" width="11.42578125" style="33"/>
    <col min="6913" max="6913" width="12" style="33" customWidth="1"/>
    <col min="6914" max="6914" width="11.42578125" style="33"/>
    <col min="6915" max="6915" width="6.140625" style="33" customWidth="1"/>
    <col min="6916" max="6916" width="7.42578125" style="33" customWidth="1"/>
    <col min="6917" max="6917" width="24.7109375" style="33" customWidth="1"/>
    <col min="6918" max="6919" width="12.5703125" style="33" customWidth="1"/>
    <col min="6920" max="6920" width="18" style="33" customWidth="1"/>
    <col min="6921" max="6921" width="15.7109375" style="33" customWidth="1"/>
    <col min="6922" max="6922" width="19" style="33" customWidth="1"/>
    <col min="6923" max="6923" width="16.7109375" style="33" customWidth="1"/>
    <col min="6924" max="6924" width="15.5703125" style="33" customWidth="1"/>
    <col min="6925" max="6925" width="19" style="33" customWidth="1"/>
    <col min="6926" max="6926" width="16.7109375" style="33" customWidth="1"/>
    <col min="6927" max="6927" width="15.85546875" style="33" customWidth="1"/>
    <col min="6928" max="6928" width="14.7109375" style="33" bestFit="1" customWidth="1"/>
    <col min="6929" max="7168" width="11.42578125" style="33"/>
    <col min="7169" max="7169" width="12" style="33" customWidth="1"/>
    <col min="7170" max="7170" width="11.42578125" style="33"/>
    <col min="7171" max="7171" width="6.140625" style="33" customWidth="1"/>
    <col min="7172" max="7172" width="7.42578125" style="33" customWidth="1"/>
    <col min="7173" max="7173" width="24.7109375" style="33" customWidth="1"/>
    <col min="7174" max="7175" width="12.5703125" style="33" customWidth="1"/>
    <col min="7176" max="7176" width="18" style="33" customWidth="1"/>
    <col min="7177" max="7177" width="15.7109375" style="33" customWidth="1"/>
    <col min="7178" max="7178" width="19" style="33" customWidth="1"/>
    <col min="7179" max="7179" width="16.7109375" style="33" customWidth="1"/>
    <col min="7180" max="7180" width="15.5703125" style="33" customWidth="1"/>
    <col min="7181" max="7181" width="19" style="33" customWidth="1"/>
    <col min="7182" max="7182" width="16.7109375" style="33" customWidth="1"/>
    <col min="7183" max="7183" width="15.85546875" style="33" customWidth="1"/>
    <col min="7184" max="7184" width="14.7109375" style="33" bestFit="1" customWidth="1"/>
    <col min="7185" max="7424" width="11.42578125" style="33"/>
    <col min="7425" max="7425" width="12" style="33" customWidth="1"/>
    <col min="7426" max="7426" width="11.42578125" style="33"/>
    <col min="7427" max="7427" width="6.140625" style="33" customWidth="1"/>
    <col min="7428" max="7428" width="7.42578125" style="33" customWidth="1"/>
    <col min="7429" max="7429" width="24.7109375" style="33" customWidth="1"/>
    <col min="7430" max="7431" width="12.5703125" style="33" customWidth="1"/>
    <col min="7432" max="7432" width="18" style="33" customWidth="1"/>
    <col min="7433" max="7433" width="15.7109375" style="33" customWidth="1"/>
    <col min="7434" max="7434" width="19" style="33" customWidth="1"/>
    <col min="7435" max="7435" width="16.7109375" style="33" customWidth="1"/>
    <col min="7436" max="7436" width="15.5703125" style="33" customWidth="1"/>
    <col min="7437" max="7437" width="19" style="33" customWidth="1"/>
    <col min="7438" max="7438" width="16.7109375" style="33" customWidth="1"/>
    <col min="7439" max="7439" width="15.85546875" style="33" customWidth="1"/>
    <col min="7440" max="7440" width="14.7109375" style="33" bestFit="1" customWidth="1"/>
    <col min="7441" max="7680" width="11.42578125" style="33"/>
    <col min="7681" max="7681" width="12" style="33" customWidth="1"/>
    <col min="7682" max="7682" width="11.42578125" style="33"/>
    <col min="7683" max="7683" width="6.140625" style="33" customWidth="1"/>
    <col min="7684" max="7684" width="7.42578125" style="33" customWidth="1"/>
    <col min="7685" max="7685" width="24.7109375" style="33" customWidth="1"/>
    <col min="7686" max="7687" width="12.5703125" style="33" customWidth="1"/>
    <col min="7688" max="7688" width="18" style="33" customWidth="1"/>
    <col min="7689" max="7689" width="15.7109375" style="33" customWidth="1"/>
    <col min="7690" max="7690" width="19" style="33" customWidth="1"/>
    <col min="7691" max="7691" width="16.7109375" style="33" customWidth="1"/>
    <col min="7692" max="7692" width="15.5703125" style="33" customWidth="1"/>
    <col min="7693" max="7693" width="19" style="33" customWidth="1"/>
    <col min="7694" max="7694" width="16.7109375" style="33" customWidth="1"/>
    <col min="7695" max="7695" width="15.85546875" style="33" customWidth="1"/>
    <col min="7696" max="7696" width="14.7109375" style="33" bestFit="1" customWidth="1"/>
    <col min="7697" max="7936" width="11.42578125" style="33"/>
    <col min="7937" max="7937" width="12" style="33" customWidth="1"/>
    <col min="7938" max="7938" width="11.42578125" style="33"/>
    <col min="7939" max="7939" width="6.140625" style="33" customWidth="1"/>
    <col min="7940" max="7940" width="7.42578125" style="33" customWidth="1"/>
    <col min="7941" max="7941" width="24.7109375" style="33" customWidth="1"/>
    <col min="7942" max="7943" width="12.5703125" style="33" customWidth="1"/>
    <col min="7944" max="7944" width="18" style="33" customWidth="1"/>
    <col min="7945" max="7945" width="15.7109375" style="33" customWidth="1"/>
    <col min="7946" max="7946" width="19" style="33" customWidth="1"/>
    <col min="7947" max="7947" width="16.7109375" style="33" customWidth="1"/>
    <col min="7948" max="7948" width="15.5703125" style="33" customWidth="1"/>
    <col min="7949" max="7949" width="19" style="33" customWidth="1"/>
    <col min="7950" max="7950" width="16.7109375" style="33" customWidth="1"/>
    <col min="7951" max="7951" width="15.85546875" style="33" customWidth="1"/>
    <col min="7952" max="7952" width="14.7109375" style="33" bestFit="1" customWidth="1"/>
    <col min="7953" max="8192" width="11.42578125" style="33"/>
    <col min="8193" max="8193" width="12" style="33" customWidth="1"/>
    <col min="8194" max="8194" width="11.42578125" style="33"/>
    <col min="8195" max="8195" width="6.140625" style="33" customWidth="1"/>
    <col min="8196" max="8196" width="7.42578125" style="33" customWidth="1"/>
    <col min="8197" max="8197" width="24.7109375" style="33" customWidth="1"/>
    <col min="8198" max="8199" width="12.5703125" style="33" customWidth="1"/>
    <col min="8200" max="8200" width="18" style="33" customWidth="1"/>
    <col min="8201" max="8201" width="15.7109375" style="33" customWidth="1"/>
    <col min="8202" max="8202" width="19" style="33" customWidth="1"/>
    <col min="8203" max="8203" width="16.7109375" style="33" customWidth="1"/>
    <col min="8204" max="8204" width="15.5703125" style="33" customWidth="1"/>
    <col min="8205" max="8205" width="19" style="33" customWidth="1"/>
    <col min="8206" max="8206" width="16.7109375" style="33" customWidth="1"/>
    <col min="8207" max="8207" width="15.85546875" style="33" customWidth="1"/>
    <col min="8208" max="8208" width="14.7109375" style="33" bestFit="1" customWidth="1"/>
    <col min="8209" max="8448" width="11.42578125" style="33"/>
    <col min="8449" max="8449" width="12" style="33" customWidth="1"/>
    <col min="8450" max="8450" width="11.42578125" style="33"/>
    <col min="8451" max="8451" width="6.140625" style="33" customWidth="1"/>
    <col min="8452" max="8452" width="7.42578125" style="33" customWidth="1"/>
    <col min="8453" max="8453" width="24.7109375" style="33" customWidth="1"/>
    <col min="8454" max="8455" width="12.5703125" style="33" customWidth="1"/>
    <col min="8456" max="8456" width="18" style="33" customWidth="1"/>
    <col min="8457" max="8457" width="15.7109375" style="33" customWidth="1"/>
    <col min="8458" max="8458" width="19" style="33" customWidth="1"/>
    <col min="8459" max="8459" width="16.7109375" style="33" customWidth="1"/>
    <col min="8460" max="8460" width="15.5703125" style="33" customWidth="1"/>
    <col min="8461" max="8461" width="19" style="33" customWidth="1"/>
    <col min="8462" max="8462" width="16.7109375" style="33" customWidth="1"/>
    <col min="8463" max="8463" width="15.85546875" style="33" customWidth="1"/>
    <col min="8464" max="8464" width="14.7109375" style="33" bestFit="1" customWidth="1"/>
    <col min="8465" max="8704" width="11.42578125" style="33"/>
    <col min="8705" max="8705" width="12" style="33" customWidth="1"/>
    <col min="8706" max="8706" width="11.42578125" style="33"/>
    <col min="8707" max="8707" width="6.140625" style="33" customWidth="1"/>
    <col min="8708" max="8708" width="7.42578125" style="33" customWidth="1"/>
    <col min="8709" max="8709" width="24.7109375" style="33" customWidth="1"/>
    <col min="8710" max="8711" width="12.5703125" style="33" customWidth="1"/>
    <col min="8712" max="8712" width="18" style="33" customWidth="1"/>
    <col min="8713" max="8713" width="15.7109375" style="33" customWidth="1"/>
    <col min="8714" max="8714" width="19" style="33" customWidth="1"/>
    <col min="8715" max="8715" width="16.7109375" style="33" customWidth="1"/>
    <col min="8716" max="8716" width="15.5703125" style="33" customWidth="1"/>
    <col min="8717" max="8717" width="19" style="33" customWidth="1"/>
    <col min="8718" max="8718" width="16.7109375" style="33" customWidth="1"/>
    <col min="8719" max="8719" width="15.85546875" style="33" customWidth="1"/>
    <col min="8720" max="8720" width="14.7109375" style="33" bestFit="1" customWidth="1"/>
    <col min="8721" max="8960" width="11.42578125" style="33"/>
    <col min="8961" max="8961" width="12" style="33" customWidth="1"/>
    <col min="8962" max="8962" width="11.42578125" style="33"/>
    <col min="8963" max="8963" width="6.140625" style="33" customWidth="1"/>
    <col min="8964" max="8964" width="7.42578125" style="33" customWidth="1"/>
    <col min="8965" max="8965" width="24.7109375" style="33" customWidth="1"/>
    <col min="8966" max="8967" width="12.5703125" style="33" customWidth="1"/>
    <col min="8968" max="8968" width="18" style="33" customWidth="1"/>
    <col min="8969" max="8969" width="15.7109375" style="33" customWidth="1"/>
    <col min="8970" max="8970" width="19" style="33" customWidth="1"/>
    <col min="8971" max="8971" width="16.7109375" style="33" customWidth="1"/>
    <col min="8972" max="8972" width="15.5703125" style="33" customWidth="1"/>
    <col min="8973" max="8973" width="19" style="33" customWidth="1"/>
    <col min="8974" max="8974" width="16.7109375" style="33" customWidth="1"/>
    <col min="8975" max="8975" width="15.85546875" style="33" customWidth="1"/>
    <col min="8976" max="8976" width="14.7109375" style="33" bestFit="1" customWidth="1"/>
    <col min="8977" max="9216" width="11.42578125" style="33"/>
    <col min="9217" max="9217" width="12" style="33" customWidth="1"/>
    <col min="9218" max="9218" width="11.42578125" style="33"/>
    <col min="9219" max="9219" width="6.140625" style="33" customWidth="1"/>
    <col min="9220" max="9220" width="7.42578125" style="33" customWidth="1"/>
    <col min="9221" max="9221" width="24.7109375" style="33" customWidth="1"/>
    <col min="9222" max="9223" width="12.5703125" style="33" customWidth="1"/>
    <col min="9224" max="9224" width="18" style="33" customWidth="1"/>
    <col min="9225" max="9225" width="15.7109375" style="33" customWidth="1"/>
    <col min="9226" max="9226" width="19" style="33" customWidth="1"/>
    <col min="9227" max="9227" width="16.7109375" style="33" customWidth="1"/>
    <col min="9228" max="9228" width="15.5703125" style="33" customWidth="1"/>
    <col min="9229" max="9229" width="19" style="33" customWidth="1"/>
    <col min="9230" max="9230" width="16.7109375" style="33" customWidth="1"/>
    <col min="9231" max="9231" width="15.85546875" style="33" customWidth="1"/>
    <col min="9232" max="9232" width="14.7109375" style="33" bestFit="1" customWidth="1"/>
    <col min="9233" max="9472" width="11.42578125" style="33"/>
    <col min="9473" max="9473" width="12" style="33" customWidth="1"/>
    <col min="9474" max="9474" width="11.42578125" style="33"/>
    <col min="9475" max="9475" width="6.140625" style="33" customWidth="1"/>
    <col min="9476" max="9476" width="7.42578125" style="33" customWidth="1"/>
    <col min="9477" max="9477" width="24.7109375" style="33" customWidth="1"/>
    <col min="9478" max="9479" width="12.5703125" style="33" customWidth="1"/>
    <col min="9480" max="9480" width="18" style="33" customWidth="1"/>
    <col min="9481" max="9481" width="15.7109375" style="33" customWidth="1"/>
    <col min="9482" max="9482" width="19" style="33" customWidth="1"/>
    <col min="9483" max="9483" width="16.7109375" style="33" customWidth="1"/>
    <col min="9484" max="9484" width="15.5703125" style="33" customWidth="1"/>
    <col min="9485" max="9485" width="19" style="33" customWidth="1"/>
    <col min="9486" max="9486" width="16.7109375" style="33" customWidth="1"/>
    <col min="9487" max="9487" width="15.85546875" style="33" customWidth="1"/>
    <col min="9488" max="9488" width="14.7109375" style="33" bestFit="1" customWidth="1"/>
    <col min="9489" max="9728" width="11.42578125" style="33"/>
    <col min="9729" max="9729" width="12" style="33" customWidth="1"/>
    <col min="9730" max="9730" width="11.42578125" style="33"/>
    <col min="9731" max="9731" width="6.140625" style="33" customWidth="1"/>
    <col min="9732" max="9732" width="7.42578125" style="33" customWidth="1"/>
    <col min="9733" max="9733" width="24.7109375" style="33" customWidth="1"/>
    <col min="9734" max="9735" width="12.5703125" style="33" customWidth="1"/>
    <col min="9736" max="9736" width="18" style="33" customWidth="1"/>
    <col min="9737" max="9737" width="15.7109375" style="33" customWidth="1"/>
    <col min="9738" max="9738" width="19" style="33" customWidth="1"/>
    <col min="9739" max="9739" width="16.7109375" style="33" customWidth="1"/>
    <col min="9740" max="9740" width="15.5703125" style="33" customWidth="1"/>
    <col min="9741" max="9741" width="19" style="33" customWidth="1"/>
    <col min="9742" max="9742" width="16.7109375" style="33" customWidth="1"/>
    <col min="9743" max="9743" width="15.85546875" style="33" customWidth="1"/>
    <col min="9744" max="9744" width="14.7109375" style="33" bestFit="1" customWidth="1"/>
    <col min="9745" max="9984" width="11.42578125" style="33"/>
    <col min="9985" max="9985" width="12" style="33" customWidth="1"/>
    <col min="9986" max="9986" width="11.42578125" style="33"/>
    <col min="9987" max="9987" width="6.140625" style="33" customWidth="1"/>
    <col min="9988" max="9988" width="7.42578125" style="33" customWidth="1"/>
    <col min="9989" max="9989" width="24.7109375" style="33" customWidth="1"/>
    <col min="9990" max="9991" width="12.5703125" style="33" customWidth="1"/>
    <col min="9992" max="9992" width="18" style="33" customWidth="1"/>
    <col min="9993" max="9993" width="15.7109375" style="33" customWidth="1"/>
    <col min="9994" max="9994" width="19" style="33" customWidth="1"/>
    <col min="9995" max="9995" width="16.7109375" style="33" customWidth="1"/>
    <col min="9996" max="9996" width="15.5703125" style="33" customWidth="1"/>
    <col min="9997" max="9997" width="19" style="33" customWidth="1"/>
    <col min="9998" max="9998" width="16.7109375" style="33" customWidth="1"/>
    <col min="9999" max="9999" width="15.85546875" style="33" customWidth="1"/>
    <col min="10000" max="10000" width="14.7109375" style="33" bestFit="1" customWidth="1"/>
    <col min="10001" max="10240" width="11.42578125" style="33"/>
    <col min="10241" max="10241" width="12" style="33" customWidth="1"/>
    <col min="10242" max="10242" width="11.42578125" style="33"/>
    <col min="10243" max="10243" width="6.140625" style="33" customWidth="1"/>
    <col min="10244" max="10244" width="7.42578125" style="33" customWidth="1"/>
    <col min="10245" max="10245" width="24.7109375" style="33" customWidth="1"/>
    <col min="10246" max="10247" width="12.5703125" style="33" customWidth="1"/>
    <col min="10248" max="10248" width="18" style="33" customWidth="1"/>
    <col min="10249" max="10249" width="15.7109375" style="33" customWidth="1"/>
    <col min="10250" max="10250" width="19" style="33" customWidth="1"/>
    <col min="10251" max="10251" width="16.7109375" style="33" customWidth="1"/>
    <col min="10252" max="10252" width="15.5703125" style="33" customWidth="1"/>
    <col min="10253" max="10253" width="19" style="33" customWidth="1"/>
    <col min="10254" max="10254" width="16.7109375" style="33" customWidth="1"/>
    <col min="10255" max="10255" width="15.85546875" style="33" customWidth="1"/>
    <col min="10256" max="10256" width="14.7109375" style="33" bestFit="1" customWidth="1"/>
    <col min="10257" max="10496" width="11.42578125" style="33"/>
    <col min="10497" max="10497" width="12" style="33" customWidth="1"/>
    <col min="10498" max="10498" width="11.42578125" style="33"/>
    <col min="10499" max="10499" width="6.140625" style="33" customWidth="1"/>
    <col min="10500" max="10500" width="7.42578125" style="33" customWidth="1"/>
    <col min="10501" max="10501" width="24.7109375" style="33" customWidth="1"/>
    <col min="10502" max="10503" width="12.5703125" style="33" customWidth="1"/>
    <col min="10504" max="10504" width="18" style="33" customWidth="1"/>
    <col min="10505" max="10505" width="15.7109375" style="33" customWidth="1"/>
    <col min="10506" max="10506" width="19" style="33" customWidth="1"/>
    <col min="10507" max="10507" width="16.7109375" style="33" customWidth="1"/>
    <col min="10508" max="10508" width="15.5703125" style="33" customWidth="1"/>
    <col min="10509" max="10509" width="19" style="33" customWidth="1"/>
    <col min="10510" max="10510" width="16.7109375" style="33" customWidth="1"/>
    <col min="10511" max="10511" width="15.85546875" style="33" customWidth="1"/>
    <col min="10512" max="10512" width="14.7109375" style="33" bestFit="1" customWidth="1"/>
    <col min="10513" max="10752" width="11.42578125" style="33"/>
    <col min="10753" max="10753" width="12" style="33" customWidth="1"/>
    <col min="10754" max="10754" width="11.42578125" style="33"/>
    <col min="10755" max="10755" width="6.140625" style="33" customWidth="1"/>
    <col min="10756" max="10756" width="7.42578125" style="33" customWidth="1"/>
    <col min="10757" max="10757" width="24.7109375" style="33" customWidth="1"/>
    <col min="10758" max="10759" width="12.5703125" style="33" customWidth="1"/>
    <col min="10760" max="10760" width="18" style="33" customWidth="1"/>
    <col min="10761" max="10761" width="15.7109375" style="33" customWidth="1"/>
    <col min="10762" max="10762" width="19" style="33" customWidth="1"/>
    <col min="10763" max="10763" width="16.7109375" style="33" customWidth="1"/>
    <col min="10764" max="10764" width="15.5703125" style="33" customWidth="1"/>
    <col min="10765" max="10765" width="19" style="33" customWidth="1"/>
    <col min="10766" max="10766" width="16.7109375" style="33" customWidth="1"/>
    <col min="10767" max="10767" width="15.85546875" style="33" customWidth="1"/>
    <col min="10768" max="10768" width="14.7109375" style="33" bestFit="1" customWidth="1"/>
    <col min="10769" max="11008" width="11.42578125" style="33"/>
    <col min="11009" max="11009" width="12" style="33" customWidth="1"/>
    <col min="11010" max="11010" width="11.42578125" style="33"/>
    <col min="11011" max="11011" width="6.140625" style="33" customWidth="1"/>
    <col min="11012" max="11012" width="7.42578125" style="33" customWidth="1"/>
    <col min="11013" max="11013" width="24.7109375" style="33" customWidth="1"/>
    <col min="11014" max="11015" width="12.5703125" style="33" customWidth="1"/>
    <col min="11016" max="11016" width="18" style="33" customWidth="1"/>
    <col min="11017" max="11017" width="15.7109375" style="33" customWidth="1"/>
    <col min="11018" max="11018" width="19" style="33" customWidth="1"/>
    <col min="11019" max="11019" width="16.7109375" style="33" customWidth="1"/>
    <col min="11020" max="11020" width="15.5703125" style="33" customWidth="1"/>
    <col min="11021" max="11021" width="19" style="33" customWidth="1"/>
    <col min="11022" max="11022" width="16.7109375" style="33" customWidth="1"/>
    <col min="11023" max="11023" width="15.85546875" style="33" customWidth="1"/>
    <col min="11024" max="11024" width="14.7109375" style="33" bestFit="1" customWidth="1"/>
    <col min="11025" max="11264" width="11.42578125" style="33"/>
    <col min="11265" max="11265" width="12" style="33" customWidth="1"/>
    <col min="11266" max="11266" width="11.42578125" style="33"/>
    <col min="11267" max="11267" width="6.140625" style="33" customWidth="1"/>
    <col min="11268" max="11268" width="7.42578125" style="33" customWidth="1"/>
    <col min="11269" max="11269" width="24.7109375" style="33" customWidth="1"/>
    <col min="11270" max="11271" width="12.5703125" style="33" customWidth="1"/>
    <col min="11272" max="11272" width="18" style="33" customWidth="1"/>
    <col min="11273" max="11273" width="15.7109375" style="33" customWidth="1"/>
    <col min="11274" max="11274" width="19" style="33" customWidth="1"/>
    <col min="11275" max="11275" width="16.7109375" style="33" customWidth="1"/>
    <col min="11276" max="11276" width="15.5703125" style="33" customWidth="1"/>
    <col min="11277" max="11277" width="19" style="33" customWidth="1"/>
    <col min="11278" max="11278" width="16.7109375" style="33" customWidth="1"/>
    <col min="11279" max="11279" width="15.85546875" style="33" customWidth="1"/>
    <col min="11280" max="11280" width="14.7109375" style="33" bestFit="1" customWidth="1"/>
    <col min="11281" max="11520" width="11.42578125" style="33"/>
    <col min="11521" max="11521" width="12" style="33" customWidth="1"/>
    <col min="11522" max="11522" width="11.42578125" style="33"/>
    <col min="11523" max="11523" width="6.140625" style="33" customWidth="1"/>
    <col min="11524" max="11524" width="7.42578125" style="33" customWidth="1"/>
    <col min="11525" max="11525" width="24.7109375" style="33" customWidth="1"/>
    <col min="11526" max="11527" width="12.5703125" style="33" customWidth="1"/>
    <col min="11528" max="11528" width="18" style="33" customWidth="1"/>
    <col min="11529" max="11529" width="15.7109375" style="33" customWidth="1"/>
    <col min="11530" max="11530" width="19" style="33" customWidth="1"/>
    <col min="11531" max="11531" width="16.7109375" style="33" customWidth="1"/>
    <col min="11532" max="11532" width="15.5703125" style="33" customWidth="1"/>
    <col min="11533" max="11533" width="19" style="33" customWidth="1"/>
    <col min="11534" max="11534" width="16.7109375" style="33" customWidth="1"/>
    <col min="11535" max="11535" width="15.85546875" style="33" customWidth="1"/>
    <col min="11536" max="11536" width="14.7109375" style="33" bestFit="1" customWidth="1"/>
    <col min="11537" max="11776" width="11.42578125" style="33"/>
    <col min="11777" max="11777" width="12" style="33" customWidth="1"/>
    <col min="11778" max="11778" width="11.42578125" style="33"/>
    <col min="11779" max="11779" width="6.140625" style="33" customWidth="1"/>
    <col min="11780" max="11780" width="7.42578125" style="33" customWidth="1"/>
    <col min="11781" max="11781" width="24.7109375" style="33" customWidth="1"/>
    <col min="11782" max="11783" width="12.5703125" style="33" customWidth="1"/>
    <col min="11784" max="11784" width="18" style="33" customWidth="1"/>
    <col min="11785" max="11785" width="15.7109375" style="33" customWidth="1"/>
    <col min="11786" max="11786" width="19" style="33" customWidth="1"/>
    <col min="11787" max="11787" width="16.7109375" style="33" customWidth="1"/>
    <col min="11788" max="11788" width="15.5703125" style="33" customWidth="1"/>
    <col min="11789" max="11789" width="19" style="33" customWidth="1"/>
    <col min="11790" max="11790" width="16.7109375" style="33" customWidth="1"/>
    <col min="11791" max="11791" width="15.85546875" style="33" customWidth="1"/>
    <col min="11792" max="11792" width="14.7109375" style="33" bestFit="1" customWidth="1"/>
    <col min="11793" max="12032" width="11.42578125" style="33"/>
    <col min="12033" max="12033" width="12" style="33" customWidth="1"/>
    <col min="12034" max="12034" width="11.42578125" style="33"/>
    <col min="12035" max="12035" width="6.140625" style="33" customWidth="1"/>
    <col min="12036" max="12036" width="7.42578125" style="33" customWidth="1"/>
    <col min="12037" max="12037" width="24.7109375" style="33" customWidth="1"/>
    <col min="12038" max="12039" width="12.5703125" style="33" customWidth="1"/>
    <col min="12040" max="12040" width="18" style="33" customWidth="1"/>
    <col min="12041" max="12041" width="15.7109375" style="33" customWidth="1"/>
    <col min="12042" max="12042" width="19" style="33" customWidth="1"/>
    <col min="12043" max="12043" width="16.7109375" style="33" customWidth="1"/>
    <col min="12044" max="12044" width="15.5703125" style="33" customWidth="1"/>
    <col min="12045" max="12045" width="19" style="33" customWidth="1"/>
    <col min="12046" max="12046" width="16.7109375" style="33" customWidth="1"/>
    <col min="12047" max="12047" width="15.85546875" style="33" customWidth="1"/>
    <col min="12048" max="12048" width="14.7109375" style="33" bestFit="1" customWidth="1"/>
    <col min="12049" max="12288" width="11.42578125" style="33"/>
    <col min="12289" max="12289" width="12" style="33" customWidth="1"/>
    <col min="12290" max="12290" width="11.42578125" style="33"/>
    <col min="12291" max="12291" width="6.140625" style="33" customWidth="1"/>
    <col min="12292" max="12292" width="7.42578125" style="33" customWidth="1"/>
    <col min="12293" max="12293" width="24.7109375" style="33" customWidth="1"/>
    <col min="12294" max="12295" width="12.5703125" style="33" customWidth="1"/>
    <col min="12296" max="12296" width="18" style="33" customWidth="1"/>
    <col min="12297" max="12297" width="15.7109375" style="33" customWidth="1"/>
    <col min="12298" max="12298" width="19" style="33" customWidth="1"/>
    <col min="12299" max="12299" width="16.7109375" style="33" customWidth="1"/>
    <col min="12300" max="12300" width="15.5703125" style="33" customWidth="1"/>
    <col min="12301" max="12301" width="19" style="33" customWidth="1"/>
    <col min="12302" max="12302" width="16.7109375" style="33" customWidth="1"/>
    <col min="12303" max="12303" width="15.85546875" style="33" customWidth="1"/>
    <col min="12304" max="12304" width="14.7109375" style="33" bestFit="1" customWidth="1"/>
    <col min="12305" max="12544" width="11.42578125" style="33"/>
    <col min="12545" max="12545" width="12" style="33" customWidth="1"/>
    <col min="12546" max="12546" width="11.42578125" style="33"/>
    <col min="12547" max="12547" width="6.140625" style="33" customWidth="1"/>
    <col min="12548" max="12548" width="7.42578125" style="33" customWidth="1"/>
    <col min="12549" max="12549" width="24.7109375" style="33" customWidth="1"/>
    <col min="12550" max="12551" width="12.5703125" style="33" customWidth="1"/>
    <col min="12552" max="12552" width="18" style="33" customWidth="1"/>
    <col min="12553" max="12553" width="15.7109375" style="33" customWidth="1"/>
    <col min="12554" max="12554" width="19" style="33" customWidth="1"/>
    <col min="12555" max="12555" width="16.7109375" style="33" customWidth="1"/>
    <col min="12556" max="12556" width="15.5703125" style="33" customWidth="1"/>
    <col min="12557" max="12557" width="19" style="33" customWidth="1"/>
    <col min="12558" max="12558" width="16.7109375" style="33" customWidth="1"/>
    <col min="12559" max="12559" width="15.85546875" style="33" customWidth="1"/>
    <col min="12560" max="12560" width="14.7109375" style="33" bestFit="1" customWidth="1"/>
    <col min="12561" max="12800" width="11.42578125" style="33"/>
    <col min="12801" max="12801" width="12" style="33" customWidth="1"/>
    <col min="12802" max="12802" width="11.42578125" style="33"/>
    <col min="12803" max="12803" width="6.140625" style="33" customWidth="1"/>
    <col min="12804" max="12804" width="7.42578125" style="33" customWidth="1"/>
    <col min="12805" max="12805" width="24.7109375" style="33" customWidth="1"/>
    <col min="12806" max="12807" width="12.5703125" style="33" customWidth="1"/>
    <col min="12808" max="12808" width="18" style="33" customWidth="1"/>
    <col min="12809" max="12809" width="15.7109375" style="33" customWidth="1"/>
    <col min="12810" max="12810" width="19" style="33" customWidth="1"/>
    <col min="12811" max="12811" width="16.7109375" style="33" customWidth="1"/>
    <col min="12812" max="12812" width="15.5703125" style="33" customWidth="1"/>
    <col min="12813" max="12813" width="19" style="33" customWidth="1"/>
    <col min="12814" max="12814" width="16.7109375" style="33" customWidth="1"/>
    <col min="12815" max="12815" width="15.85546875" style="33" customWidth="1"/>
    <col min="12816" max="12816" width="14.7109375" style="33" bestFit="1" customWidth="1"/>
    <col min="12817" max="13056" width="11.42578125" style="33"/>
    <col min="13057" max="13057" width="12" style="33" customWidth="1"/>
    <col min="13058" max="13058" width="11.42578125" style="33"/>
    <col min="13059" max="13059" width="6.140625" style="33" customWidth="1"/>
    <col min="13060" max="13060" width="7.42578125" style="33" customWidth="1"/>
    <col min="13061" max="13061" width="24.7109375" style="33" customWidth="1"/>
    <col min="13062" max="13063" width="12.5703125" style="33" customWidth="1"/>
    <col min="13064" max="13064" width="18" style="33" customWidth="1"/>
    <col min="13065" max="13065" width="15.7109375" style="33" customWidth="1"/>
    <col min="13066" max="13066" width="19" style="33" customWidth="1"/>
    <col min="13067" max="13067" width="16.7109375" style="33" customWidth="1"/>
    <col min="13068" max="13068" width="15.5703125" style="33" customWidth="1"/>
    <col min="13069" max="13069" width="19" style="33" customWidth="1"/>
    <col min="13070" max="13070" width="16.7109375" style="33" customWidth="1"/>
    <col min="13071" max="13071" width="15.85546875" style="33" customWidth="1"/>
    <col min="13072" max="13072" width="14.7109375" style="33" bestFit="1" customWidth="1"/>
    <col min="13073" max="13312" width="11.42578125" style="33"/>
    <col min="13313" max="13313" width="12" style="33" customWidth="1"/>
    <col min="13314" max="13314" width="11.42578125" style="33"/>
    <col min="13315" max="13315" width="6.140625" style="33" customWidth="1"/>
    <col min="13316" max="13316" width="7.42578125" style="33" customWidth="1"/>
    <col min="13317" max="13317" width="24.7109375" style="33" customWidth="1"/>
    <col min="13318" max="13319" width="12.5703125" style="33" customWidth="1"/>
    <col min="13320" max="13320" width="18" style="33" customWidth="1"/>
    <col min="13321" max="13321" width="15.7109375" style="33" customWidth="1"/>
    <col min="13322" max="13322" width="19" style="33" customWidth="1"/>
    <col min="13323" max="13323" width="16.7109375" style="33" customWidth="1"/>
    <col min="13324" max="13324" width="15.5703125" style="33" customWidth="1"/>
    <col min="13325" max="13325" width="19" style="33" customWidth="1"/>
    <col min="13326" max="13326" width="16.7109375" style="33" customWidth="1"/>
    <col min="13327" max="13327" width="15.85546875" style="33" customWidth="1"/>
    <col min="13328" max="13328" width="14.7109375" style="33" bestFit="1" customWidth="1"/>
    <col min="13329" max="13568" width="11.42578125" style="33"/>
    <col min="13569" max="13569" width="12" style="33" customWidth="1"/>
    <col min="13570" max="13570" width="11.42578125" style="33"/>
    <col min="13571" max="13571" width="6.140625" style="33" customWidth="1"/>
    <col min="13572" max="13572" width="7.42578125" style="33" customWidth="1"/>
    <col min="13573" max="13573" width="24.7109375" style="33" customWidth="1"/>
    <col min="13574" max="13575" width="12.5703125" style="33" customWidth="1"/>
    <col min="13576" max="13576" width="18" style="33" customWidth="1"/>
    <col min="13577" max="13577" width="15.7109375" style="33" customWidth="1"/>
    <col min="13578" max="13578" width="19" style="33" customWidth="1"/>
    <col min="13579" max="13579" width="16.7109375" style="33" customWidth="1"/>
    <col min="13580" max="13580" width="15.5703125" style="33" customWidth="1"/>
    <col min="13581" max="13581" width="19" style="33" customWidth="1"/>
    <col min="13582" max="13582" width="16.7109375" style="33" customWidth="1"/>
    <col min="13583" max="13583" width="15.85546875" style="33" customWidth="1"/>
    <col min="13584" max="13584" width="14.7109375" style="33" bestFit="1" customWidth="1"/>
    <col min="13585" max="13824" width="11.42578125" style="33"/>
    <col min="13825" max="13825" width="12" style="33" customWidth="1"/>
    <col min="13826" max="13826" width="11.42578125" style="33"/>
    <col min="13827" max="13827" width="6.140625" style="33" customWidth="1"/>
    <col min="13828" max="13828" width="7.42578125" style="33" customWidth="1"/>
    <col min="13829" max="13829" width="24.7109375" style="33" customWidth="1"/>
    <col min="13830" max="13831" width="12.5703125" style="33" customWidth="1"/>
    <col min="13832" max="13832" width="18" style="33" customWidth="1"/>
    <col min="13833" max="13833" width="15.7109375" style="33" customWidth="1"/>
    <col min="13834" max="13834" width="19" style="33" customWidth="1"/>
    <col min="13835" max="13835" width="16.7109375" style="33" customWidth="1"/>
    <col min="13836" max="13836" width="15.5703125" style="33" customWidth="1"/>
    <col min="13837" max="13837" width="19" style="33" customWidth="1"/>
    <col min="13838" max="13838" width="16.7109375" style="33" customWidth="1"/>
    <col min="13839" max="13839" width="15.85546875" style="33" customWidth="1"/>
    <col min="13840" max="13840" width="14.7109375" style="33" bestFit="1" customWidth="1"/>
    <col min="13841" max="14080" width="11.42578125" style="33"/>
    <col min="14081" max="14081" width="12" style="33" customWidth="1"/>
    <col min="14082" max="14082" width="11.42578125" style="33"/>
    <col min="14083" max="14083" width="6.140625" style="33" customWidth="1"/>
    <col min="14084" max="14084" width="7.42578125" style="33" customWidth="1"/>
    <col min="14085" max="14085" width="24.7109375" style="33" customWidth="1"/>
    <col min="14086" max="14087" width="12.5703125" style="33" customWidth="1"/>
    <col min="14088" max="14088" width="18" style="33" customWidth="1"/>
    <col min="14089" max="14089" width="15.7109375" style="33" customWidth="1"/>
    <col min="14090" max="14090" width="19" style="33" customWidth="1"/>
    <col min="14091" max="14091" width="16.7109375" style="33" customWidth="1"/>
    <col min="14092" max="14092" width="15.5703125" style="33" customWidth="1"/>
    <col min="14093" max="14093" width="19" style="33" customWidth="1"/>
    <col min="14094" max="14094" width="16.7109375" style="33" customWidth="1"/>
    <col min="14095" max="14095" width="15.85546875" style="33" customWidth="1"/>
    <col min="14096" max="14096" width="14.7109375" style="33" bestFit="1" customWidth="1"/>
    <col min="14097" max="14336" width="11.42578125" style="33"/>
    <col min="14337" max="14337" width="12" style="33" customWidth="1"/>
    <col min="14338" max="14338" width="11.42578125" style="33"/>
    <col min="14339" max="14339" width="6.140625" style="33" customWidth="1"/>
    <col min="14340" max="14340" width="7.42578125" style="33" customWidth="1"/>
    <col min="14341" max="14341" width="24.7109375" style="33" customWidth="1"/>
    <col min="14342" max="14343" width="12.5703125" style="33" customWidth="1"/>
    <col min="14344" max="14344" width="18" style="33" customWidth="1"/>
    <col min="14345" max="14345" width="15.7109375" style="33" customWidth="1"/>
    <col min="14346" max="14346" width="19" style="33" customWidth="1"/>
    <col min="14347" max="14347" width="16.7109375" style="33" customWidth="1"/>
    <col min="14348" max="14348" width="15.5703125" style="33" customWidth="1"/>
    <col min="14349" max="14349" width="19" style="33" customWidth="1"/>
    <col min="14350" max="14350" width="16.7109375" style="33" customWidth="1"/>
    <col min="14351" max="14351" width="15.85546875" style="33" customWidth="1"/>
    <col min="14352" max="14352" width="14.7109375" style="33" bestFit="1" customWidth="1"/>
    <col min="14353" max="14592" width="11.42578125" style="33"/>
    <col min="14593" max="14593" width="12" style="33" customWidth="1"/>
    <col min="14594" max="14594" width="11.42578125" style="33"/>
    <col min="14595" max="14595" width="6.140625" style="33" customWidth="1"/>
    <col min="14596" max="14596" width="7.42578125" style="33" customWidth="1"/>
    <col min="14597" max="14597" width="24.7109375" style="33" customWidth="1"/>
    <col min="14598" max="14599" width="12.5703125" style="33" customWidth="1"/>
    <col min="14600" max="14600" width="18" style="33" customWidth="1"/>
    <col min="14601" max="14601" width="15.7109375" style="33" customWidth="1"/>
    <col min="14602" max="14602" width="19" style="33" customWidth="1"/>
    <col min="14603" max="14603" width="16.7109375" style="33" customWidth="1"/>
    <col min="14604" max="14604" width="15.5703125" style="33" customWidth="1"/>
    <col min="14605" max="14605" width="19" style="33" customWidth="1"/>
    <col min="14606" max="14606" width="16.7109375" style="33" customWidth="1"/>
    <col min="14607" max="14607" width="15.85546875" style="33" customWidth="1"/>
    <col min="14608" max="14608" width="14.7109375" style="33" bestFit="1" customWidth="1"/>
    <col min="14609" max="14848" width="11.42578125" style="33"/>
    <col min="14849" max="14849" width="12" style="33" customWidth="1"/>
    <col min="14850" max="14850" width="11.42578125" style="33"/>
    <col min="14851" max="14851" width="6.140625" style="33" customWidth="1"/>
    <col min="14852" max="14852" width="7.42578125" style="33" customWidth="1"/>
    <col min="14853" max="14853" width="24.7109375" style="33" customWidth="1"/>
    <col min="14854" max="14855" width="12.5703125" style="33" customWidth="1"/>
    <col min="14856" max="14856" width="18" style="33" customWidth="1"/>
    <col min="14857" max="14857" width="15.7109375" style="33" customWidth="1"/>
    <col min="14858" max="14858" width="19" style="33" customWidth="1"/>
    <col min="14859" max="14859" width="16.7109375" style="33" customWidth="1"/>
    <col min="14860" max="14860" width="15.5703125" style="33" customWidth="1"/>
    <col min="14861" max="14861" width="19" style="33" customWidth="1"/>
    <col min="14862" max="14862" width="16.7109375" style="33" customWidth="1"/>
    <col min="14863" max="14863" width="15.85546875" style="33" customWidth="1"/>
    <col min="14864" max="14864" width="14.7109375" style="33" bestFit="1" customWidth="1"/>
    <col min="14865" max="15104" width="11.42578125" style="33"/>
    <col min="15105" max="15105" width="12" style="33" customWidth="1"/>
    <col min="15106" max="15106" width="11.42578125" style="33"/>
    <col min="15107" max="15107" width="6.140625" style="33" customWidth="1"/>
    <col min="15108" max="15108" width="7.42578125" style="33" customWidth="1"/>
    <col min="15109" max="15109" width="24.7109375" style="33" customWidth="1"/>
    <col min="15110" max="15111" width="12.5703125" style="33" customWidth="1"/>
    <col min="15112" max="15112" width="18" style="33" customWidth="1"/>
    <col min="15113" max="15113" width="15.7109375" style="33" customWidth="1"/>
    <col min="15114" max="15114" width="19" style="33" customWidth="1"/>
    <col min="15115" max="15115" width="16.7109375" style="33" customWidth="1"/>
    <col min="15116" max="15116" width="15.5703125" style="33" customWidth="1"/>
    <col min="15117" max="15117" width="19" style="33" customWidth="1"/>
    <col min="15118" max="15118" width="16.7109375" style="33" customWidth="1"/>
    <col min="15119" max="15119" width="15.85546875" style="33" customWidth="1"/>
    <col min="15120" max="15120" width="14.7109375" style="33" bestFit="1" customWidth="1"/>
    <col min="15121" max="15360" width="11.42578125" style="33"/>
    <col min="15361" max="15361" width="12" style="33" customWidth="1"/>
    <col min="15362" max="15362" width="11.42578125" style="33"/>
    <col min="15363" max="15363" width="6.140625" style="33" customWidth="1"/>
    <col min="15364" max="15364" width="7.42578125" style="33" customWidth="1"/>
    <col min="15365" max="15365" width="24.7109375" style="33" customWidth="1"/>
    <col min="15366" max="15367" width="12.5703125" style="33" customWidth="1"/>
    <col min="15368" max="15368" width="18" style="33" customWidth="1"/>
    <col min="15369" max="15369" width="15.7109375" style="33" customWidth="1"/>
    <col min="15370" max="15370" width="19" style="33" customWidth="1"/>
    <col min="15371" max="15371" width="16.7109375" style="33" customWidth="1"/>
    <col min="15372" max="15372" width="15.5703125" style="33" customWidth="1"/>
    <col min="15373" max="15373" width="19" style="33" customWidth="1"/>
    <col min="15374" max="15374" width="16.7109375" style="33" customWidth="1"/>
    <col min="15375" max="15375" width="15.85546875" style="33" customWidth="1"/>
    <col min="15376" max="15376" width="14.7109375" style="33" bestFit="1" customWidth="1"/>
    <col min="15377" max="15616" width="11.42578125" style="33"/>
    <col min="15617" max="15617" width="12" style="33" customWidth="1"/>
    <col min="15618" max="15618" width="11.42578125" style="33"/>
    <col min="15619" max="15619" width="6.140625" style="33" customWidth="1"/>
    <col min="15620" max="15620" width="7.42578125" style="33" customWidth="1"/>
    <col min="15621" max="15621" width="24.7109375" style="33" customWidth="1"/>
    <col min="15622" max="15623" width="12.5703125" style="33" customWidth="1"/>
    <col min="15624" max="15624" width="18" style="33" customWidth="1"/>
    <col min="15625" max="15625" width="15.7109375" style="33" customWidth="1"/>
    <col min="15626" max="15626" width="19" style="33" customWidth="1"/>
    <col min="15627" max="15627" width="16.7109375" style="33" customWidth="1"/>
    <col min="15628" max="15628" width="15.5703125" style="33" customWidth="1"/>
    <col min="15629" max="15629" width="19" style="33" customWidth="1"/>
    <col min="15630" max="15630" width="16.7109375" style="33" customWidth="1"/>
    <col min="15631" max="15631" width="15.85546875" style="33" customWidth="1"/>
    <col min="15632" max="15632" width="14.7109375" style="33" bestFit="1" customWidth="1"/>
    <col min="15633" max="15872" width="11.42578125" style="33"/>
    <col min="15873" max="15873" width="12" style="33" customWidth="1"/>
    <col min="15874" max="15874" width="11.42578125" style="33"/>
    <col min="15875" max="15875" width="6.140625" style="33" customWidth="1"/>
    <col min="15876" max="15876" width="7.42578125" style="33" customWidth="1"/>
    <col min="15877" max="15877" width="24.7109375" style="33" customWidth="1"/>
    <col min="15878" max="15879" width="12.5703125" style="33" customWidth="1"/>
    <col min="15880" max="15880" width="18" style="33" customWidth="1"/>
    <col min="15881" max="15881" width="15.7109375" style="33" customWidth="1"/>
    <col min="15882" max="15882" width="19" style="33" customWidth="1"/>
    <col min="15883" max="15883" width="16.7109375" style="33" customWidth="1"/>
    <col min="15884" max="15884" width="15.5703125" style="33" customWidth="1"/>
    <col min="15885" max="15885" width="19" style="33" customWidth="1"/>
    <col min="15886" max="15886" width="16.7109375" style="33" customWidth="1"/>
    <col min="15887" max="15887" width="15.85546875" style="33" customWidth="1"/>
    <col min="15888" max="15888" width="14.7109375" style="33" bestFit="1" customWidth="1"/>
    <col min="15889" max="16128" width="11.42578125" style="33"/>
    <col min="16129" max="16129" width="12" style="33" customWidth="1"/>
    <col min="16130" max="16130" width="11.42578125" style="33"/>
    <col min="16131" max="16131" width="6.140625" style="33" customWidth="1"/>
    <col min="16132" max="16132" width="7.42578125" style="33" customWidth="1"/>
    <col min="16133" max="16133" width="24.7109375" style="33" customWidth="1"/>
    <col min="16134" max="16135" width="12.5703125" style="33" customWidth="1"/>
    <col min="16136" max="16136" width="18" style="33" customWidth="1"/>
    <col min="16137" max="16137" width="15.7109375" style="33" customWidth="1"/>
    <col min="16138" max="16138" width="19" style="33" customWidth="1"/>
    <col min="16139" max="16139" width="16.7109375" style="33" customWidth="1"/>
    <col min="16140" max="16140" width="15.5703125" style="33" customWidth="1"/>
    <col min="16141" max="16141" width="19" style="33" customWidth="1"/>
    <col min="16142" max="16142" width="16.7109375" style="33" customWidth="1"/>
    <col min="16143" max="16143" width="15.85546875" style="33" customWidth="1"/>
    <col min="16144" max="16144" width="14.7109375" style="33" bestFit="1" customWidth="1"/>
    <col min="16145" max="16384" width="11.42578125" style="33"/>
  </cols>
  <sheetData>
    <row r="5" spans="1:15" ht="12.75">
      <c r="A5" s="29"/>
      <c r="B5" s="29"/>
      <c r="C5" s="29"/>
      <c r="D5" s="29"/>
      <c r="E5" s="29"/>
      <c r="F5" s="29"/>
      <c r="G5" s="29"/>
      <c r="H5" s="30"/>
      <c r="I5" s="30"/>
      <c r="J5" s="30"/>
      <c r="K5" s="31"/>
      <c r="M5" s="30"/>
      <c r="O5" s="31" t="s">
        <v>30</v>
      </c>
    </row>
    <row r="6" spans="1:15" ht="12">
      <c r="A6" s="29"/>
      <c r="B6" s="29"/>
      <c r="C6" s="29"/>
      <c r="D6" s="29"/>
      <c r="E6" s="29"/>
      <c r="F6" s="29"/>
      <c r="G6" s="29"/>
      <c r="H6" s="30"/>
      <c r="I6" s="30"/>
      <c r="J6" s="30"/>
      <c r="K6" s="34"/>
      <c r="M6" s="30"/>
      <c r="O6" s="35" t="s">
        <v>31</v>
      </c>
    </row>
    <row r="7" spans="1:15" ht="12">
      <c r="A7" s="29"/>
      <c r="B7" s="29"/>
      <c r="C7" s="29"/>
      <c r="D7" s="29"/>
      <c r="E7" s="29"/>
      <c r="F7" s="29"/>
      <c r="G7" s="29"/>
      <c r="H7" s="30"/>
      <c r="I7" s="30"/>
      <c r="J7" s="30"/>
      <c r="K7" s="34"/>
      <c r="M7" s="30"/>
      <c r="O7" s="34"/>
    </row>
    <row r="8" spans="1:15" ht="15">
      <c r="A8" s="36" t="s">
        <v>32</v>
      </c>
      <c r="B8" s="29"/>
      <c r="C8" s="29"/>
      <c r="D8" s="29"/>
      <c r="E8" s="37"/>
      <c r="F8" s="37"/>
      <c r="G8" s="37"/>
      <c r="H8" s="38"/>
      <c r="I8" s="38"/>
      <c r="J8" s="39"/>
      <c r="K8" s="30"/>
      <c r="L8" s="30"/>
      <c r="M8" s="39"/>
      <c r="N8" s="30"/>
      <c r="O8" s="30"/>
    </row>
    <row r="9" spans="1:15" ht="12.75">
      <c r="A9" s="40"/>
      <c r="B9" s="29"/>
      <c r="C9" s="29"/>
      <c r="D9" s="29"/>
      <c r="E9" s="41"/>
      <c r="F9" s="41"/>
      <c r="G9" s="41"/>
      <c r="H9" s="42"/>
      <c r="I9" s="42"/>
      <c r="J9" s="43"/>
      <c r="K9" s="30"/>
      <c r="L9" s="30"/>
      <c r="M9" s="43"/>
      <c r="N9" s="30"/>
      <c r="O9" s="30"/>
    </row>
    <row r="10" spans="1:15" ht="12.75">
      <c r="A10" s="40" t="s">
        <v>103</v>
      </c>
      <c r="B10" s="29"/>
      <c r="C10" s="29"/>
      <c r="D10" s="29"/>
      <c r="E10" s="41"/>
      <c r="F10" s="41"/>
      <c r="G10" s="41"/>
      <c r="H10" s="44"/>
      <c r="I10" s="44"/>
      <c r="J10" s="43"/>
      <c r="K10" s="30"/>
      <c r="L10" s="30"/>
      <c r="M10" s="43"/>
      <c r="N10" s="30"/>
      <c r="O10" s="30"/>
    </row>
    <row r="11" spans="1:15" ht="13.5" thickBot="1">
      <c r="A11" s="45"/>
      <c r="B11" s="29"/>
      <c r="C11" s="29"/>
      <c r="D11" s="29"/>
      <c r="E11" s="29"/>
      <c r="F11" s="29"/>
      <c r="G11" s="29"/>
      <c r="H11" s="46"/>
      <c r="I11" s="46"/>
      <c r="J11" s="30"/>
      <c r="K11" s="30"/>
      <c r="L11" s="30"/>
      <c r="M11" s="30"/>
      <c r="N11" s="30"/>
      <c r="O11" s="30"/>
    </row>
    <row r="12" spans="1:15" ht="15.75" customHeight="1" thickBot="1">
      <c r="A12" s="140" t="s">
        <v>36</v>
      </c>
      <c r="B12" s="141"/>
      <c r="C12" s="141"/>
      <c r="D12" s="141"/>
      <c r="E12" s="141"/>
      <c r="F12" s="146" t="s">
        <v>37</v>
      </c>
      <c r="G12" s="149" t="s">
        <v>38</v>
      </c>
      <c r="H12" s="152" t="s">
        <v>39</v>
      </c>
      <c r="I12" s="155" t="s">
        <v>40</v>
      </c>
      <c r="J12" s="123" t="s">
        <v>34</v>
      </c>
      <c r="K12" s="123"/>
      <c r="L12" s="124"/>
      <c r="M12" s="122" t="s">
        <v>35</v>
      </c>
      <c r="N12" s="123"/>
      <c r="O12" s="124"/>
    </row>
    <row r="13" spans="1:15" ht="11.25" customHeight="1">
      <c r="A13" s="142"/>
      <c r="B13" s="143"/>
      <c r="C13" s="143"/>
      <c r="D13" s="143"/>
      <c r="E13" s="143"/>
      <c r="F13" s="147"/>
      <c r="G13" s="150"/>
      <c r="H13" s="153"/>
      <c r="I13" s="156"/>
      <c r="J13" s="138" t="s">
        <v>41</v>
      </c>
      <c r="K13" s="119" t="s">
        <v>42</v>
      </c>
      <c r="L13" s="121" t="s">
        <v>43</v>
      </c>
      <c r="M13" s="119" t="s">
        <v>41</v>
      </c>
      <c r="N13" s="119" t="s">
        <v>42</v>
      </c>
      <c r="O13" s="121" t="s">
        <v>43</v>
      </c>
    </row>
    <row r="14" spans="1:15" ht="12" customHeight="1" thickBot="1">
      <c r="A14" s="144"/>
      <c r="B14" s="145"/>
      <c r="C14" s="145"/>
      <c r="D14" s="145"/>
      <c r="E14" s="145"/>
      <c r="F14" s="148"/>
      <c r="G14" s="151"/>
      <c r="H14" s="154"/>
      <c r="I14" s="157"/>
      <c r="J14" s="139"/>
      <c r="K14" s="120"/>
      <c r="L14" s="120"/>
      <c r="M14" s="120"/>
      <c r="N14" s="120"/>
      <c r="O14" s="120"/>
    </row>
    <row r="15" spans="1:15" ht="13.5" thickBot="1">
      <c r="A15" s="113" t="s">
        <v>44</v>
      </c>
      <c r="B15" s="114"/>
      <c r="C15" s="114"/>
      <c r="D15" s="114"/>
      <c r="E15" s="115"/>
      <c r="F15" s="54"/>
      <c r="G15" s="54"/>
      <c r="H15" s="55">
        <f>+H17</f>
        <v>25701952602.311127</v>
      </c>
      <c r="I15" s="55">
        <f t="shared" ref="I15:O15" si="0">+I17</f>
        <v>1169067473.2</v>
      </c>
      <c r="J15" s="55">
        <f t="shared" si="0"/>
        <v>5201178623.6985216</v>
      </c>
      <c r="K15" s="55">
        <f t="shared" si="0"/>
        <v>2125580790.8988957</v>
      </c>
      <c r="L15" s="55">
        <f t="shared" si="0"/>
        <v>0</v>
      </c>
      <c r="M15" s="55">
        <f t="shared" si="0"/>
        <v>5856264552.8087196</v>
      </c>
      <c r="N15" s="55">
        <f t="shared" si="0"/>
        <v>1526089396.1137187</v>
      </c>
      <c r="O15" s="55">
        <f t="shared" si="0"/>
        <v>0</v>
      </c>
    </row>
    <row r="16" spans="1:15" ht="12">
      <c r="A16" s="56"/>
      <c r="B16" s="57"/>
      <c r="C16" s="57"/>
      <c r="D16" s="57"/>
      <c r="E16" s="58"/>
      <c r="F16" s="59"/>
      <c r="G16" s="59"/>
      <c r="H16" s="60"/>
      <c r="I16" s="61"/>
      <c r="J16" s="60"/>
      <c r="K16" s="60"/>
      <c r="L16" s="60"/>
      <c r="M16" s="60"/>
      <c r="N16" s="60"/>
      <c r="O16" s="60"/>
    </row>
    <row r="17" spans="1:15" s="67" customFormat="1" ht="12">
      <c r="A17" s="62" t="s">
        <v>45</v>
      </c>
      <c r="B17" s="63"/>
      <c r="C17" s="63"/>
      <c r="D17" s="63"/>
      <c r="E17" s="64"/>
      <c r="F17" s="65"/>
      <c r="G17" s="65"/>
      <c r="H17" s="66">
        <f>+H19+H25+H27+H31+H35</f>
        <v>25701952602.311127</v>
      </c>
      <c r="I17" s="66">
        <f t="shared" ref="I17:O17" si="1">+I19+I25+I27+I31+I35</f>
        <v>1169067473.2</v>
      </c>
      <c r="J17" s="66">
        <f t="shared" si="1"/>
        <v>5201178623.6985216</v>
      </c>
      <c r="K17" s="66">
        <f t="shared" si="1"/>
        <v>2125580790.8988957</v>
      </c>
      <c r="L17" s="66">
        <f t="shared" si="1"/>
        <v>0</v>
      </c>
      <c r="M17" s="66">
        <f t="shared" si="1"/>
        <v>5856264552.8087196</v>
      </c>
      <c r="N17" s="66">
        <f t="shared" si="1"/>
        <v>1526089396.1137187</v>
      </c>
      <c r="O17" s="66">
        <f t="shared" si="1"/>
        <v>0</v>
      </c>
    </row>
    <row r="18" spans="1:15" ht="12">
      <c r="A18" s="68"/>
      <c r="B18" s="29"/>
      <c r="C18" s="29"/>
      <c r="D18" s="29"/>
      <c r="E18" s="69"/>
      <c r="F18" s="70"/>
      <c r="G18" s="70"/>
      <c r="H18" s="71"/>
      <c r="I18" s="72"/>
      <c r="J18" s="71"/>
      <c r="K18" s="71"/>
      <c r="L18" s="71"/>
      <c r="M18" s="71"/>
      <c r="N18" s="71"/>
      <c r="O18" s="71"/>
    </row>
    <row r="19" spans="1:15" s="67" customFormat="1" ht="12">
      <c r="A19" s="62" t="s">
        <v>46</v>
      </c>
      <c r="B19" s="63"/>
      <c r="C19" s="63"/>
      <c r="D19" s="63"/>
      <c r="E19" s="64"/>
      <c r="F19" s="65"/>
      <c r="G19" s="65"/>
      <c r="H19" s="66">
        <f>+H20+H21+H22+H23</f>
        <v>19842728192.451118</v>
      </c>
      <c r="I19" s="66">
        <f t="shared" ref="I19:O19" si="2">+I20+I21+I22</f>
        <v>0</v>
      </c>
      <c r="J19" s="66">
        <f t="shared" si="2"/>
        <v>4021429137.2399998</v>
      </c>
      <c r="K19" s="66">
        <f t="shared" si="2"/>
        <v>78363313.829999998</v>
      </c>
      <c r="L19" s="66">
        <f t="shared" si="2"/>
        <v>0</v>
      </c>
      <c r="M19" s="66">
        <f t="shared" si="2"/>
        <v>3831510675.4286199</v>
      </c>
      <c r="N19" s="66">
        <f t="shared" si="2"/>
        <v>264702880.76521882</v>
      </c>
      <c r="O19" s="66">
        <f t="shared" si="2"/>
        <v>0</v>
      </c>
    </row>
    <row r="20" spans="1:15" ht="12">
      <c r="A20" s="73" t="s">
        <v>47</v>
      </c>
      <c r="B20" s="29"/>
      <c r="C20" s="29"/>
      <c r="D20" s="29"/>
      <c r="E20" s="69"/>
      <c r="F20" s="70" t="s">
        <v>48</v>
      </c>
      <c r="G20" s="74">
        <v>45230</v>
      </c>
      <c r="H20" s="71">
        <f>+PAGADO!R14</f>
        <v>0</v>
      </c>
      <c r="I20" s="72"/>
      <c r="J20" s="71">
        <f>+DEVENGADO!R12</f>
        <v>663360317.79999983</v>
      </c>
      <c r="K20" s="71">
        <f>+DEVENGADO!R13</f>
        <v>75922951.450000003</v>
      </c>
      <c r="L20" s="71"/>
      <c r="M20" s="71">
        <v>530688254.23999989</v>
      </c>
      <c r="N20" s="71">
        <v>259800979.26227021</v>
      </c>
      <c r="O20" s="71"/>
    </row>
    <row r="21" spans="1:15" ht="12">
      <c r="A21" s="73" t="s">
        <v>49</v>
      </c>
      <c r="B21" s="29"/>
      <c r="C21" s="29"/>
      <c r="D21" s="29"/>
      <c r="E21" s="69"/>
      <c r="F21" s="70" t="s">
        <v>48</v>
      </c>
      <c r="G21" s="74">
        <v>45657</v>
      </c>
      <c r="H21" s="71">
        <v>1411103636.96</v>
      </c>
      <c r="I21" s="72"/>
      <c r="J21" s="71">
        <f>+DEVENGADO!R17</f>
        <v>841486950.50999999</v>
      </c>
      <c r="K21" s="71">
        <f>+DEVENGADO!R18</f>
        <v>611522.04999999993</v>
      </c>
      <c r="L21" s="71"/>
      <c r="M21" s="71">
        <v>827141771.87376666</v>
      </c>
      <c r="N21" s="71">
        <v>1228350.6888078991</v>
      </c>
      <c r="O21" s="71"/>
    </row>
    <row r="22" spans="1:15" ht="12">
      <c r="A22" s="73" t="s">
        <v>50</v>
      </c>
      <c r="B22" s="29"/>
      <c r="C22" s="29"/>
      <c r="D22" s="29"/>
      <c r="E22" s="69"/>
      <c r="F22" s="70" t="s">
        <v>48</v>
      </c>
      <c r="G22" s="74">
        <v>45657</v>
      </c>
      <c r="H22" s="71">
        <f>+PAGADO!R24</f>
        <v>4220098512.2711167</v>
      </c>
      <c r="I22" s="72"/>
      <c r="J22" s="71">
        <f>+DEVENGADO!R22</f>
        <v>2516581868.9299998</v>
      </c>
      <c r="K22" s="71">
        <f>+DEVENGADO!R23</f>
        <v>1828840.3299999998</v>
      </c>
      <c r="L22" s="71"/>
      <c r="M22" s="71">
        <v>2473680649.3148532</v>
      </c>
      <c r="N22" s="71">
        <v>3673550.814140717</v>
      </c>
      <c r="O22" s="71"/>
    </row>
    <row r="23" spans="1:15" ht="12">
      <c r="A23" s="73" t="s">
        <v>102</v>
      </c>
      <c r="B23" s="29"/>
      <c r="C23" s="29"/>
      <c r="D23" s="29"/>
      <c r="E23" s="69"/>
      <c r="F23" s="70" t="s">
        <v>48</v>
      </c>
      <c r="G23" s="74">
        <v>45657</v>
      </c>
      <c r="H23" s="71">
        <f>+PAGADO!R29</f>
        <v>14211526043.219999</v>
      </c>
      <c r="I23" s="72"/>
      <c r="J23" s="71">
        <v>0</v>
      </c>
      <c r="K23" s="71">
        <v>0</v>
      </c>
      <c r="L23" s="71"/>
      <c r="M23" s="71">
        <v>0</v>
      </c>
      <c r="N23" s="71">
        <v>0</v>
      </c>
      <c r="O23" s="71"/>
    </row>
    <row r="24" spans="1:15" ht="12">
      <c r="A24" s="68"/>
      <c r="B24" s="29"/>
      <c r="C24" s="29"/>
      <c r="D24" s="29"/>
      <c r="E24" s="69"/>
      <c r="F24" s="70"/>
      <c r="G24" s="70"/>
      <c r="H24" s="71"/>
      <c r="I24" s="72"/>
      <c r="J24" s="75"/>
      <c r="K24" s="71"/>
      <c r="L24" s="71"/>
      <c r="M24" s="76"/>
      <c r="N24" s="71"/>
      <c r="O24" s="71"/>
    </row>
    <row r="25" spans="1:15" s="67" customFormat="1" ht="12">
      <c r="A25" s="77" t="s">
        <v>51</v>
      </c>
      <c r="B25" s="63"/>
      <c r="C25" s="63"/>
      <c r="D25" s="63"/>
      <c r="E25" s="64"/>
      <c r="F25" s="65"/>
      <c r="G25" s="65"/>
      <c r="H25" s="66"/>
      <c r="I25" s="78"/>
      <c r="J25" s="66"/>
      <c r="K25" s="66"/>
      <c r="L25" s="66"/>
      <c r="M25" s="66"/>
      <c r="N25" s="66"/>
      <c r="O25" s="66"/>
    </row>
    <row r="26" spans="1:15" ht="12">
      <c r="A26" s="73"/>
      <c r="B26" s="29"/>
      <c r="C26" s="29"/>
      <c r="D26" s="29"/>
      <c r="E26" s="69"/>
      <c r="F26" s="70"/>
      <c r="G26" s="70"/>
      <c r="H26" s="71"/>
      <c r="I26" s="72"/>
      <c r="J26" s="71"/>
      <c r="K26" s="71"/>
      <c r="L26" s="71"/>
      <c r="M26" s="71"/>
      <c r="N26" s="71"/>
      <c r="O26" s="71"/>
    </row>
    <row r="27" spans="1:15" s="67" customFormat="1" ht="12">
      <c r="A27" s="77" t="s">
        <v>52</v>
      </c>
      <c r="B27" s="63"/>
      <c r="C27" s="63"/>
      <c r="D27" s="63"/>
      <c r="E27" s="64"/>
      <c r="F27" s="65"/>
      <c r="G27" s="65"/>
      <c r="H27" s="66">
        <f>+H28+H29</f>
        <v>0</v>
      </c>
      <c r="I27" s="66">
        <f t="shared" ref="I27:O27" si="3">+I28+I29</f>
        <v>0</v>
      </c>
      <c r="J27" s="66">
        <f t="shared" si="3"/>
        <v>28936872.659806572</v>
      </c>
      <c r="K27" s="66">
        <f t="shared" si="3"/>
        <v>1155009.6031717174</v>
      </c>
      <c r="L27" s="66">
        <f t="shared" si="3"/>
        <v>0</v>
      </c>
      <c r="M27" s="66">
        <f t="shared" si="3"/>
        <v>69889331.700100005</v>
      </c>
      <c r="N27" s="66">
        <f t="shared" si="3"/>
        <v>2050866.5184999998</v>
      </c>
      <c r="O27" s="66">
        <f t="shared" si="3"/>
        <v>0</v>
      </c>
    </row>
    <row r="28" spans="1:15" ht="12">
      <c r="A28" s="73" t="s">
        <v>53</v>
      </c>
      <c r="B28" s="29"/>
      <c r="C28" s="29"/>
      <c r="D28" s="29"/>
      <c r="E28" s="69"/>
      <c r="F28" s="70" t="s">
        <v>54</v>
      </c>
      <c r="G28" s="74">
        <v>44286</v>
      </c>
      <c r="H28" s="71">
        <f>+PAGADO!R34</f>
        <v>0</v>
      </c>
      <c r="I28" s="71"/>
      <c r="J28" s="71">
        <f>+DEVENGADO!P27</f>
        <v>0</v>
      </c>
      <c r="K28" s="71">
        <f>+DEVENGADO!P28</f>
        <v>0</v>
      </c>
      <c r="L28" s="71"/>
      <c r="M28" s="71">
        <v>37559262.930119999</v>
      </c>
      <c r="N28" s="71">
        <v>1499170.5704999999</v>
      </c>
      <c r="O28" s="71"/>
    </row>
    <row r="29" spans="1:15" ht="12">
      <c r="A29" s="73" t="s">
        <v>55</v>
      </c>
      <c r="B29" s="29"/>
      <c r="C29" s="29"/>
      <c r="D29" s="29"/>
      <c r="E29" s="69"/>
      <c r="F29" s="70" t="s">
        <v>54</v>
      </c>
      <c r="G29" s="74">
        <v>44196</v>
      </c>
      <c r="H29" s="71">
        <f>+PAGADO!R39</f>
        <v>0</v>
      </c>
      <c r="I29" s="71"/>
      <c r="J29" s="71">
        <f>+DEVENGADO!P32</f>
        <v>28936872.659806572</v>
      </c>
      <c r="K29" s="71">
        <f>+DEVENGADO!P33</f>
        <v>1155009.6031717174</v>
      </c>
      <c r="L29" s="71"/>
      <c r="M29" s="71">
        <v>32330068.769979998</v>
      </c>
      <c r="N29" s="71">
        <v>551695.94799999997</v>
      </c>
      <c r="O29" s="71"/>
    </row>
    <row r="30" spans="1:15" ht="12">
      <c r="A30" s="68"/>
      <c r="B30" s="29"/>
      <c r="C30" s="29"/>
      <c r="D30" s="29"/>
      <c r="E30" s="69"/>
      <c r="F30" s="70"/>
      <c r="G30" s="70"/>
      <c r="H30" s="71"/>
      <c r="I30" s="72"/>
      <c r="J30" s="71"/>
      <c r="K30" s="71"/>
      <c r="L30" s="71"/>
      <c r="M30" s="71"/>
      <c r="N30" s="71"/>
      <c r="O30" s="71"/>
    </row>
    <row r="31" spans="1:15" s="67" customFormat="1" ht="12">
      <c r="A31" s="62" t="s">
        <v>56</v>
      </c>
      <c r="B31" s="63"/>
      <c r="C31" s="63"/>
      <c r="D31" s="63"/>
      <c r="E31" s="64"/>
      <c r="F31" s="65"/>
      <c r="G31" s="65"/>
      <c r="H31" s="66">
        <f>+H32+H33</f>
        <v>106691995.65000001</v>
      </c>
      <c r="I31" s="66">
        <f t="shared" ref="I31:O31" si="4">+I32</f>
        <v>0</v>
      </c>
      <c r="J31" s="66">
        <f t="shared" si="4"/>
        <v>25333178.308715209</v>
      </c>
      <c r="K31" s="66">
        <f t="shared" si="4"/>
        <v>24908133.865724079</v>
      </c>
      <c r="L31" s="66">
        <f t="shared" si="4"/>
        <v>0</v>
      </c>
      <c r="M31" s="66">
        <f t="shared" si="4"/>
        <v>10835043.759999998</v>
      </c>
      <c r="N31" s="66">
        <f t="shared" si="4"/>
        <v>3550098.7100000004</v>
      </c>
      <c r="O31" s="66">
        <f t="shared" si="4"/>
        <v>0</v>
      </c>
    </row>
    <row r="32" spans="1:15" ht="12">
      <c r="A32" s="73" t="s">
        <v>57</v>
      </c>
      <c r="B32" s="29"/>
      <c r="C32" s="29"/>
      <c r="D32" s="29"/>
      <c r="E32" s="69"/>
      <c r="F32" s="70" t="s">
        <v>48</v>
      </c>
      <c r="G32" s="74">
        <v>46418</v>
      </c>
      <c r="H32" s="71">
        <v>43095081.329999998</v>
      </c>
      <c r="I32" s="72"/>
      <c r="J32" s="71">
        <f>+DEVENGADO!R37</f>
        <v>25333178.308715209</v>
      </c>
      <c r="K32" s="71">
        <f>+DEVENGADO!R38</f>
        <v>24908133.865724079</v>
      </c>
      <c r="L32" s="71"/>
      <c r="M32" s="71">
        <v>10835043.759999998</v>
      </c>
      <c r="N32" s="71">
        <v>3550098.7100000004</v>
      </c>
      <c r="O32" s="71"/>
    </row>
    <row r="33" spans="1:15" ht="12">
      <c r="A33" s="73" t="s">
        <v>104</v>
      </c>
      <c r="B33" s="29"/>
      <c r="C33" s="29"/>
      <c r="D33" s="29"/>
      <c r="E33" s="69"/>
      <c r="F33" s="70" t="s">
        <v>48</v>
      </c>
      <c r="G33" s="74">
        <v>48944</v>
      </c>
      <c r="H33" s="71">
        <f>+PAGADO!R49</f>
        <v>63596914.32</v>
      </c>
      <c r="I33" s="72"/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/>
    </row>
    <row r="34" spans="1:15" ht="12">
      <c r="A34" s="73"/>
      <c r="B34" s="29"/>
      <c r="C34" s="29"/>
      <c r="D34" s="29"/>
      <c r="E34" s="69"/>
      <c r="F34" s="70"/>
      <c r="G34" s="70"/>
      <c r="H34" s="71"/>
      <c r="I34" s="72"/>
      <c r="J34" s="71"/>
      <c r="K34" s="71"/>
      <c r="L34" s="71"/>
      <c r="M34" s="71"/>
      <c r="N34" s="71"/>
      <c r="O34" s="71"/>
    </row>
    <row r="35" spans="1:15" s="67" customFormat="1" ht="12">
      <c r="A35" s="79" t="s">
        <v>58</v>
      </c>
      <c r="B35" s="63"/>
      <c r="C35" s="63"/>
      <c r="D35" s="63"/>
      <c r="E35" s="64"/>
      <c r="F35" s="65"/>
      <c r="G35" s="65"/>
      <c r="H35" s="66">
        <f>+H36+H37+H38+H39</f>
        <v>5752532414.2100058</v>
      </c>
      <c r="I35" s="66">
        <f t="shared" ref="I35:O35" si="5">+I36+I37+I38+I39</f>
        <v>1169067473.2</v>
      </c>
      <c r="J35" s="66">
        <f t="shared" si="5"/>
        <v>1125479435.4899998</v>
      </c>
      <c r="K35" s="66">
        <f t="shared" si="5"/>
        <v>2021154333.5999999</v>
      </c>
      <c r="L35" s="66">
        <f t="shared" si="5"/>
        <v>0</v>
      </c>
      <c r="M35" s="66">
        <f t="shared" si="5"/>
        <v>1944029501.9199998</v>
      </c>
      <c r="N35" s="66">
        <f t="shared" si="5"/>
        <v>1255785550.1199999</v>
      </c>
      <c r="O35" s="66">
        <f t="shared" si="5"/>
        <v>0</v>
      </c>
    </row>
    <row r="36" spans="1:15" ht="12">
      <c r="A36" s="73" t="s">
        <v>59</v>
      </c>
      <c r="B36" s="29"/>
      <c r="C36" s="29"/>
      <c r="D36" s="29"/>
      <c r="E36" s="69"/>
      <c r="F36" s="70" t="s">
        <v>48</v>
      </c>
      <c r="G36" s="74">
        <v>47118</v>
      </c>
      <c r="H36" s="71">
        <v>3857124710.5900054</v>
      </c>
      <c r="I36" s="71"/>
      <c r="J36" s="71">
        <f>+DEVENGADO!R42</f>
        <v>12858824.01</v>
      </c>
      <c r="K36" s="71">
        <f>+DEVENGADO!R43</f>
        <v>3895544.56</v>
      </c>
      <c r="L36" s="71"/>
      <c r="M36" s="71">
        <v>772595541.35999978</v>
      </c>
      <c r="N36" s="71">
        <v>328235343.38</v>
      </c>
      <c r="O36" s="71"/>
    </row>
    <row r="37" spans="1:15" ht="12">
      <c r="A37" s="73" t="s">
        <v>60</v>
      </c>
      <c r="B37" s="29"/>
      <c r="C37" s="29"/>
      <c r="D37" s="29"/>
      <c r="E37" s="69"/>
      <c r="F37" s="70" t="s">
        <v>48</v>
      </c>
      <c r="G37" s="74">
        <v>44957</v>
      </c>
      <c r="H37" s="71">
        <f>+PAGADO!R59</f>
        <v>0</v>
      </c>
      <c r="I37" s="71"/>
      <c r="J37" s="71">
        <f>+DEVENGADO!R47</f>
        <v>0</v>
      </c>
      <c r="K37" s="71">
        <f>+DEVENGADO!R48</f>
        <v>718885.69</v>
      </c>
      <c r="L37" s="71"/>
      <c r="M37" s="71">
        <v>1169067473.2</v>
      </c>
      <c r="N37" s="71">
        <v>444417932.31999993</v>
      </c>
      <c r="O37" s="71"/>
    </row>
    <row r="38" spans="1:15" ht="12">
      <c r="A38" s="73" t="s">
        <v>61</v>
      </c>
      <c r="B38" s="29"/>
      <c r="C38" s="29"/>
      <c r="D38" s="29"/>
      <c r="E38" s="69"/>
      <c r="F38" s="70" t="s">
        <v>48</v>
      </c>
      <c r="G38" s="74"/>
      <c r="H38" s="71">
        <f>+PAGADO!R64</f>
        <v>1895390314</v>
      </c>
      <c r="I38" s="71">
        <v>1169067473.2</v>
      </c>
      <c r="J38" s="71">
        <f>+DEVENGADO!P52</f>
        <v>386297770.67999995</v>
      </c>
      <c r="K38" s="71">
        <f>+DEVENGADO!R53</f>
        <v>278116154</v>
      </c>
      <c r="L38" s="71"/>
      <c r="M38" s="71">
        <f>+PAGADO!P62</f>
        <v>0</v>
      </c>
      <c r="N38" s="71">
        <v>482308593.33999997</v>
      </c>
      <c r="O38" s="71"/>
    </row>
    <row r="39" spans="1:15" ht="12">
      <c r="A39" s="73" t="s">
        <v>62</v>
      </c>
      <c r="B39" s="29"/>
      <c r="C39" s="29"/>
      <c r="D39" s="29"/>
      <c r="E39" s="69"/>
      <c r="F39" s="70"/>
      <c r="G39" s="70"/>
      <c r="H39" s="71">
        <f>+H40+H41+H42+H43</f>
        <v>17389.619999999984</v>
      </c>
      <c r="I39" s="71">
        <f t="shared" ref="I39:O39" si="6">+I40+I41+I42+I43</f>
        <v>0</v>
      </c>
      <c r="J39" s="71">
        <f t="shared" si="6"/>
        <v>726322840.79999995</v>
      </c>
      <c r="K39" s="71">
        <f t="shared" si="6"/>
        <v>1738423749.3499999</v>
      </c>
      <c r="L39" s="71">
        <f t="shared" si="6"/>
        <v>0</v>
      </c>
      <c r="M39" s="71">
        <f t="shared" si="6"/>
        <v>2366487.36</v>
      </c>
      <c r="N39" s="71">
        <f t="shared" si="6"/>
        <v>823681.07999999984</v>
      </c>
      <c r="O39" s="71">
        <f t="shared" si="6"/>
        <v>0</v>
      </c>
    </row>
    <row r="40" spans="1:15" ht="15">
      <c r="A40" s="80" t="s">
        <v>63</v>
      </c>
      <c r="B40" s="29"/>
      <c r="C40" s="29"/>
      <c r="D40" s="29"/>
      <c r="E40" s="69"/>
      <c r="F40" s="70" t="s">
        <v>48</v>
      </c>
      <c r="G40" s="74">
        <v>44154</v>
      </c>
      <c r="H40" s="71">
        <f>+PAGADO!R69</f>
        <v>2856.1600000000399</v>
      </c>
      <c r="I40" s="72"/>
      <c r="J40" s="71">
        <f>+DEVENGADO!R57</f>
        <v>726322840.79999995</v>
      </c>
      <c r="K40" s="71">
        <f>+DEVENGADO!R58</f>
        <v>43579370.460000001</v>
      </c>
      <c r="L40" s="71"/>
      <c r="M40" s="71">
        <v>810670.88</v>
      </c>
      <c r="N40" s="71">
        <v>279535.59999999998</v>
      </c>
      <c r="O40" s="71"/>
    </row>
    <row r="41" spans="1:15" ht="15">
      <c r="A41" s="80" t="s">
        <v>64</v>
      </c>
      <c r="B41" s="29"/>
      <c r="C41" s="29"/>
      <c r="D41" s="29"/>
      <c r="E41" s="69"/>
      <c r="F41" s="70" t="s">
        <v>48</v>
      </c>
      <c r="G41" s="74">
        <v>43851</v>
      </c>
      <c r="H41" s="71">
        <f>+PAGADO!R74</f>
        <v>542.06999999999243</v>
      </c>
      <c r="I41" s="72"/>
      <c r="J41" s="71">
        <f>+DEVENGADO!R62</f>
        <v>0</v>
      </c>
      <c r="K41" s="71">
        <f>+DEVENGADO!R63</f>
        <v>1694844378.8899999</v>
      </c>
      <c r="L41" s="71"/>
      <c r="M41" s="71">
        <v>159655.77000000002</v>
      </c>
      <c r="N41" s="71">
        <v>56360.36</v>
      </c>
      <c r="O41" s="71"/>
    </row>
    <row r="42" spans="1:15" ht="15">
      <c r="A42" s="80" t="s">
        <v>65</v>
      </c>
      <c r="B42" s="29"/>
      <c r="C42" s="29"/>
      <c r="D42" s="29"/>
      <c r="E42" s="69"/>
      <c r="F42" s="70" t="s">
        <v>48</v>
      </c>
      <c r="G42" s="74">
        <v>44222</v>
      </c>
      <c r="H42" s="71">
        <f>+PAGADO!R79</f>
        <v>1210.4799999999523</v>
      </c>
      <c r="I42" s="72"/>
      <c r="J42" s="71">
        <f>+DEVENGADO!R67</f>
        <v>0</v>
      </c>
      <c r="K42" s="71">
        <f>+DEVENGADO!R68</f>
        <v>0</v>
      </c>
      <c r="L42" s="71"/>
      <c r="M42" s="71">
        <v>352205.81000000006</v>
      </c>
      <c r="N42" s="71">
        <v>123465.28</v>
      </c>
      <c r="O42" s="71"/>
    </row>
    <row r="43" spans="1:15" ht="15">
      <c r="A43" s="80" t="s">
        <v>66</v>
      </c>
      <c r="B43" s="29"/>
      <c r="C43" s="29"/>
      <c r="D43" s="29"/>
      <c r="E43" s="69"/>
      <c r="F43" s="70" t="s">
        <v>48</v>
      </c>
      <c r="G43" s="74">
        <v>44571</v>
      </c>
      <c r="H43" s="71">
        <f>+PAGADO!R84</f>
        <v>12780.91</v>
      </c>
      <c r="I43" s="72"/>
      <c r="J43" s="71">
        <f>+DEVENGADO!R72</f>
        <v>0</v>
      </c>
      <c r="K43" s="71">
        <f>+DEVENGADO!R73</f>
        <v>0</v>
      </c>
      <c r="L43" s="71"/>
      <c r="M43" s="71">
        <v>1043954.9</v>
      </c>
      <c r="N43" s="71">
        <v>364319.83999999991</v>
      </c>
      <c r="O43" s="71"/>
    </row>
    <row r="44" spans="1:15" ht="12.75" thickBot="1">
      <c r="A44" s="81"/>
      <c r="B44" s="82"/>
      <c r="C44" s="82"/>
      <c r="D44" s="82"/>
      <c r="E44" s="83"/>
      <c r="F44" s="70"/>
      <c r="G44" s="70"/>
      <c r="H44" s="71"/>
      <c r="I44" s="84"/>
      <c r="J44" s="71"/>
      <c r="K44" s="71"/>
      <c r="L44" s="71"/>
      <c r="M44" s="71"/>
      <c r="N44" s="71"/>
      <c r="O44" s="71"/>
    </row>
    <row r="45" spans="1:15" ht="13.5" thickBot="1">
      <c r="A45" s="113" t="s">
        <v>67</v>
      </c>
      <c r="B45" s="114"/>
      <c r="C45" s="114"/>
      <c r="D45" s="114"/>
      <c r="E45" s="115"/>
      <c r="F45" s="54"/>
      <c r="G45" s="54"/>
      <c r="H45" s="55">
        <f t="shared" ref="H45:O45" si="7">+H47+H50</f>
        <v>0</v>
      </c>
      <c r="I45" s="55">
        <f t="shared" si="7"/>
        <v>0</v>
      </c>
      <c r="J45" s="55">
        <f t="shared" si="7"/>
        <v>0</v>
      </c>
      <c r="K45" s="55">
        <f t="shared" si="7"/>
        <v>0</v>
      </c>
      <c r="L45" s="55">
        <f t="shared" si="7"/>
        <v>0</v>
      </c>
      <c r="M45" s="55">
        <f t="shared" si="7"/>
        <v>600000000</v>
      </c>
      <c r="N45" s="55">
        <f t="shared" si="7"/>
        <v>261630137.01999998</v>
      </c>
      <c r="O45" s="55">
        <f t="shared" si="7"/>
        <v>0</v>
      </c>
    </row>
    <row r="46" spans="1:15" ht="12">
      <c r="A46" s="68"/>
      <c r="B46" s="29"/>
      <c r="C46" s="29"/>
      <c r="D46" s="29"/>
      <c r="E46" s="69"/>
      <c r="F46" s="70"/>
      <c r="G46" s="70"/>
      <c r="H46" s="71"/>
      <c r="I46" s="71"/>
      <c r="J46" s="71"/>
      <c r="K46" s="71"/>
      <c r="L46" s="71"/>
      <c r="M46" s="71"/>
      <c r="N46" s="71"/>
      <c r="O46" s="71"/>
    </row>
    <row r="47" spans="1:15" s="67" customFormat="1" ht="12">
      <c r="A47" s="62" t="s">
        <v>68</v>
      </c>
      <c r="B47" s="63"/>
      <c r="C47" s="63"/>
      <c r="D47" s="63"/>
      <c r="E47" s="64"/>
      <c r="F47" s="65"/>
      <c r="G47" s="65"/>
      <c r="H47" s="66">
        <f>+H48</f>
        <v>0</v>
      </c>
      <c r="I47" s="66">
        <f t="shared" ref="I47:O47" si="8">+I48</f>
        <v>0</v>
      </c>
      <c r="J47" s="66">
        <f t="shared" si="8"/>
        <v>0</v>
      </c>
      <c r="K47" s="66">
        <f t="shared" si="8"/>
        <v>0</v>
      </c>
      <c r="L47" s="66">
        <f t="shared" si="8"/>
        <v>0</v>
      </c>
      <c r="M47" s="66">
        <f t="shared" si="8"/>
        <v>600000000</v>
      </c>
      <c r="N47" s="66">
        <f t="shared" si="8"/>
        <v>261630137.01999998</v>
      </c>
      <c r="O47" s="66">
        <f t="shared" si="8"/>
        <v>0</v>
      </c>
    </row>
    <row r="48" spans="1:15" ht="12">
      <c r="A48" s="73" t="s">
        <v>69</v>
      </c>
      <c r="B48" s="29"/>
      <c r="C48" s="29"/>
      <c r="D48" s="29"/>
      <c r="E48" s="69"/>
      <c r="F48" s="70" t="s">
        <v>48</v>
      </c>
      <c r="G48" s="74">
        <v>45271</v>
      </c>
      <c r="H48" s="71">
        <f>+PAGADO!R89</f>
        <v>0</v>
      </c>
      <c r="I48" s="71">
        <v>0</v>
      </c>
      <c r="J48" s="71">
        <f>+DEVENGADO!R77</f>
        <v>0</v>
      </c>
      <c r="K48" s="71">
        <f>+DEVENGADO!R78</f>
        <v>0</v>
      </c>
      <c r="L48" s="71">
        <v>0</v>
      </c>
      <c r="M48" s="71">
        <f>+DEVENGADO!R87</f>
        <v>600000000</v>
      </c>
      <c r="N48" s="71">
        <f>+DEVENGADO!R88</f>
        <v>261630137.01999998</v>
      </c>
      <c r="O48" s="71">
        <v>0</v>
      </c>
    </row>
    <row r="49" spans="1:15" ht="12">
      <c r="A49" s="68"/>
      <c r="B49" s="29"/>
      <c r="C49" s="29"/>
      <c r="D49" s="29"/>
      <c r="E49" s="69"/>
      <c r="F49" s="70"/>
      <c r="G49" s="70"/>
      <c r="H49" s="71"/>
      <c r="I49" s="71"/>
      <c r="J49" s="71"/>
      <c r="K49" s="71"/>
      <c r="L49" s="71"/>
      <c r="M49" s="71"/>
      <c r="N49" s="71"/>
      <c r="O49" s="71"/>
    </row>
    <row r="50" spans="1:15" s="67" customFormat="1" ht="12">
      <c r="A50" s="62" t="s">
        <v>70</v>
      </c>
      <c r="B50" s="63"/>
      <c r="C50" s="63"/>
      <c r="D50" s="63"/>
      <c r="E50" s="64"/>
      <c r="F50" s="65"/>
      <c r="G50" s="65"/>
      <c r="H50" s="66"/>
      <c r="I50" s="66"/>
      <c r="J50" s="66"/>
      <c r="K50" s="66"/>
      <c r="L50" s="66"/>
      <c r="M50" s="66"/>
      <c r="N50" s="66"/>
      <c r="O50" s="66"/>
    </row>
    <row r="51" spans="1:15" ht="12.75" thickBot="1">
      <c r="A51" s="68"/>
      <c r="B51" s="29"/>
      <c r="C51" s="29"/>
      <c r="D51" s="29"/>
      <c r="E51" s="69"/>
      <c r="F51" s="70"/>
      <c r="G51" s="70"/>
      <c r="H51" s="71"/>
      <c r="I51" s="71"/>
      <c r="J51" s="71"/>
      <c r="K51" s="71"/>
      <c r="L51" s="71"/>
      <c r="M51" s="71"/>
      <c r="N51" s="71"/>
      <c r="O51" s="71"/>
    </row>
    <row r="52" spans="1:15" ht="13.5" thickBot="1">
      <c r="A52" s="113" t="s">
        <v>71</v>
      </c>
      <c r="B52" s="114"/>
      <c r="C52" s="114"/>
      <c r="D52" s="114"/>
      <c r="E52" s="115"/>
      <c r="F52" s="54"/>
      <c r="G52" s="54"/>
      <c r="H52" s="55">
        <f>+H55+H57+H59</f>
        <v>0</v>
      </c>
      <c r="I52" s="55">
        <f t="shared" ref="I52:O52" si="9">+I55+I57+I59</f>
        <v>0</v>
      </c>
      <c r="J52" s="55">
        <f>+J55+J57+J59</f>
        <v>0</v>
      </c>
      <c r="K52" s="55">
        <f>+K55+K57+K59</f>
        <v>0</v>
      </c>
      <c r="L52" s="55">
        <f>+L55+L57+L59</f>
        <v>0</v>
      </c>
      <c r="M52" s="55">
        <f t="shared" si="9"/>
        <v>0</v>
      </c>
      <c r="N52" s="55">
        <f t="shared" si="9"/>
        <v>0</v>
      </c>
      <c r="O52" s="55">
        <f t="shared" si="9"/>
        <v>0</v>
      </c>
    </row>
    <row r="53" spans="1:15" ht="12">
      <c r="A53" s="68"/>
      <c r="B53" s="29"/>
      <c r="C53" s="29"/>
      <c r="D53" s="29"/>
      <c r="E53" s="69"/>
      <c r="F53" s="70"/>
      <c r="G53" s="70"/>
      <c r="H53" s="71"/>
      <c r="I53" s="71"/>
      <c r="J53" s="71"/>
      <c r="K53" s="71"/>
      <c r="L53" s="71"/>
      <c r="M53" s="71"/>
      <c r="N53" s="71"/>
      <c r="O53" s="71"/>
    </row>
    <row r="54" spans="1:15" ht="12">
      <c r="A54" s="68"/>
      <c r="B54" s="29"/>
      <c r="C54" s="29"/>
      <c r="D54" s="29"/>
      <c r="E54" s="69"/>
      <c r="F54" s="70"/>
      <c r="G54" s="70"/>
      <c r="H54" s="71"/>
      <c r="I54" s="71"/>
      <c r="J54" s="71"/>
      <c r="K54" s="72"/>
      <c r="L54" s="72"/>
      <c r="M54" s="71"/>
      <c r="N54" s="72"/>
      <c r="O54" s="72"/>
    </row>
    <row r="55" spans="1:15" s="67" customFormat="1" ht="12">
      <c r="A55" s="77" t="s">
        <v>72</v>
      </c>
      <c r="B55" s="63"/>
      <c r="C55" s="63"/>
      <c r="D55" s="63"/>
      <c r="E55" s="64"/>
      <c r="F55" s="65"/>
      <c r="G55" s="65"/>
      <c r="H55" s="66"/>
      <c r="I55" s="66"/>
      <c r="J55" s="66"/>
      <c r="K55" s="78"/>
      <c r="L55" s="78"/>
      <c r="M55" s="66"/>
      <c r="N55" s="78"/>
      <c r="O55" s="78"/>
    </row>
    <row r="56" spans="1:15" ht="12">
      <c r="A56" s="68"/>
      <c r="B56" s="29"/>
      <c r="C56" s="29"/>
      <c r="D56" s="29"/>
      <c r="E56" s="69"/>
      <c r="F56" s="70"/>
      <c r="G56" s="70"/>
      <c r="H56" s="71"/>
      <c r="I56" s="71"/>
      <c r="J56" s="71"/>
      <c r="K56" s="72"/>
      <c r="L56" s="72"/>
      <c r="M56" s="71"/>
      <c r="N56" s="72"/>
      <c r="O56" s="72"/>
    </row>
    <row r="57" spans="1:15" s="67" customFormat="1" ht="12">
      <c r="A57" s="77" t="s">
        <v>73</v>
      </c>
      <c r="B57" s="63"/>
      <c r="C57" s="63"/>
      <c r="D57" s="63"/>
      <c r="E57" s="64"/>
      <c r="F57" s="65"/>
      <c r="G57" s="65"/>
      <c r="H57" s="66"/>
      <c r="I57" s="66"/>
      <c r="J57" s="66"/>
      <c r="K57" s="78"/>
      <c r="L57" s="78"/>
      <c r="M57" s="66"/>
      <c r="N57" s="78"/>
      <c r="O57" s="78"/>
    </row>
    <row r="58" spans="1:15" ht="12">
      <c r="A58" s="68"/>
      <c r="B58" s="29"/>
      <c r="C58" s="29"/>
      <c r="D58" s="29"/>
      <c r="E58" s="69"/>
      <c r="F58" s="70"/>
      <c r="G58" s="70"/>
      <c r="H58" s="71"/>
      <c r="I58" s="71"/>
      <c r="J58" s="71"/>
      <c r="K58" s="72"/>
      <c r="L58" s="72"/>
      <c r="M58" s="71"/>
      <c r="N58" s="72"/>
      <c r="O58" s="72"/>
    </row>
    <row r="59" spans="1:15" s="67" customFormat="1" ht="12">
      <c r="A59" s="77" t="s">
        <v>58</v>
      </c>
      <c r="B59" s="63"/>
      <c r="C59" s="63"/>
      <c r="D59" s="63"/>
      <c r="E59" s="64"/>
      <c r="F59" s="65"/>
      <c r="G59" s="65"/>
      <c r="H59" s="66"/>
      <c r="I59" s="66"/>
      <c r="J59" s="66"/>
      <c r="K59" s="66"/>
      <c r="L59" s="66"/>
      <c r="M59" s="66"/>
      <c r="N59" s="66"/>
      <c r="O59" s="66"/>
    </row>
    <row r="60" spans="1:15" ht="12">
      <c r="A60" s="68"/>
      <c r="B60" s="29"/>
      <c r="C60" s="29"/>
      <c r="D60" s="29"/>
      <c r="E60" s="69"/>
      <c r="F60" s="70"/>
      <c r="G60" s="70"/>
      <c r="H60" s="71"/>
      <c r="I60" s="71"/>
      <c r="J60" s="71"/>
      <c r="K60" s="71"/>
      <c r="L60" s="71"/>
      <c r="M60" s="71"/>
      <c r="N60" s="71"/>
      <c r="O60" s="71"/>
    </row>
    <row r="61" spans="1:15" ht="12.75" thickBot="1">
      <c r="A61" s="68"/>
      <c r="B61" s="29"/>
      <c r="C61" s="29"/>
      <c r="D61" s="29"/>
      <c r="E61" s="69"/>
      <c r="F61" s="70"/>
      <c r="G61" s="70"/>
      <c r="H61" s="71"/>
      <c r="I61" s="71"/>
      <c r="J61" s="71"/>
      <c r="K61" s="71"/>
      <c r="L61" s="71"/>
      <c r="M61" s="71"/>
      <c r="N61" s="71"/>
      <c r="O61" s="71"/>
    </row>
    <row r="62" spans="1:15" ht="12.75" thickBot="1">
      <c r="A62" s="47" t="s">
        <v>74</v>
      </c>
      <c r="B62" s="48"/>
      <c r="C62" s="48"/>
      <c r="D62" s="48"/>
      <c r="E62" s="49"/>
      <c r="F62" s="54"/>
      <c r="G62" s="54"/>
      <c r="H62" s="55"/>
      <c r="I62" s="55"/>
      <c r="J62" s="55"/>
      <c r="K62" s="55"/>
      <c r="L62" s="55"/>
      <c r="M62" s="55"/>
      <c r="N62" s="55"/>
      <c r="O62" s="55"/>
    </row>
    <row r="63" spans="1:15" ht="12">
      <c r="A63" s="68"/>
      <c r="B63" s="29"/>
      <c r="C63" s="29"/>
      <c r="D63" s="29"/>
      <c r="E63" s="69"/>
      <c r="F63" s="70"/>
      <c r="G63" s="70"/>
      <c r="H63" s="71"/>
      <c r="I63" s="71"/>
      <c r="J63" s="71"/>
      <c r="K63" s="71"/>
      <c r="L63" s="71"/>
      <c r="M63" s="71"/>
      <c r="N63" s="71"/>
      <c r="O63" s="71"/>
    </row>
    <row r="64" spans="1:15" ht="12">
      <c r="A64" s="85" t="s">
        <v>75</v>
      </c>
      <c r="B64" s="29"/>
      <c r="C64" s="29"/>
      <c r="D64" s="29"/>
      <c r="E64" s="69"/>
      <c r="F64" s="70"/>
      <c r="G64" s="70"/>
      <c r="H64" s="71"/>
      <c r="I64" s="71"/>
      <c r="J64" s="71"/>
      <c r="K64" s="71"/>
      <c r="L64" s="71"/>
      <c r="M64" s="71"/>
      <c r="N64" s="71"/>
      <c r="O64" s="71"/>
    </row>
    <row r="65" spans="1:15" ht="12.75" thickBot="1">
      <c r="A65" s="68"/>
      <c r="B65" s="29"/>
      <c r="C65" s="29"/>
      <c r="D65" s="29"/>
      <c r="E65" s="69"/>
      <c r="F65" s="70"/>
      <c r="G65" s="70"/>
      <c r="H65" s="71"/>
      <c r="I65" s="71"/>
      <c r="J65" s="71"/>
      <c r="K65" s="71"/>
      <c r="L65" s="71"/>
      <c r="M65" s="71"/>
      <c r="N65" s="71"/>
      <c r="O65" s="71"/>
    </row>
    <row r="66" spans="1:15" ht="13.5" thickBot="1">
      <c r="A66" s="113" t="s">
        <v>76</v>
      </c>
      <c r="B66" s="114"/>
      <c r="C66" s="114"/>
      <c r="D66" s="114"/>
      <c r="E66" s="115"/>
      <c r="F66" s="54"/>
      <c r="G66" s="54"/>
      <c r="H66" s="55"/>
      <c r="I66" s="55"/>
      <c r="J66" s="55"/>
      <c r="K66" s="55"/>
      <c r="L66" s="55"/>
      <c r="M66" s="55"/>
      <c r="N66" s="55"/>
      <c r="O66" s="55"/>
    </row>
    <row r="67" spans="1:15" ht="12">
      <c r="A67" s="68"/>
      <c r="B67" s="29"/>
      <c r="C67" s="29"/>
      <c r="D67" s="29"/>
      <c r="E67" s="69"/>
      <c r="F67" s="70"/>
      <c r="G67" s="70"/>
      <c r="H67" s="61"/>
      <c r="I67" s="61"/>
      <c r="J67" s="61"/>
      <c r="K67" s="61"/>
      <c r="L67" s="61"/>
      <c r="M67" s="61"/>
      <c r="N67" s="61"/>
      <c r="O67" s="61"/>
    </row>
    <row r="68" spans="1:15" ht="12">
      <c r="A68" s="68" t="s">
        <v>77</v>
      </c>
      <c r="B68" s="29"/>
      <c r="C68" s="29"/>
      <c r="D68" s="29"/>
      <c r="E68" s="69"/>
      <c r="F68" s="70"/>
      <c r="G68" s="70"/>
      <c r="H68" s="72"/>
      <c r="I68" s="72"/>
      <c r="J68" s="72"/>
      <c r="K68" s="72"/>
      <c r="L68" s="72"/>
      <c r="M68" s="72"/>
      <c r="N68" s="72"/>
      <c r="O68" s="72"/>
    </row>
    <row r="69" spans="1:15" ht="12">
      <c r="A69" s="68" t="s">
        <v>78</v>
      </c>
      <c r="B69" s="29"/>
      <c r="C69" s="29"/>
      <c r="D69" s="29"/>
      <c r="E69" s="69"/>
      <c r="F69" s="70"/>
      <c r="G69" s="70"/>
      <c r="H69" s="72"/>
      <c r="I69" s="72"/>
      <c r="J69" s="72"/>
      <c r="K69" s="72"/>
      <c r="L69" s="72"/>
      <c r="M69" s="72"/>
      <c r="N69" s="72"/>
      <c r="O69" s="72"/>
    </row>
    <row r="70" spans="1:15" ht="12">
      <c r="A70" s="68"/>
      <c r="B70" s="29"/>
      <c r="C70" s="29"/>
      <c r="D70" s="29"/>
      <c r="E70" s="69"/>
      <c r="F70" s="70"/>
      <c r="G70" s="70"/>
      <c r="H70" s="72"/>
      <c r="I70" s="72"/>
      <c r="J70" s="72"/>
      <c r="K70" s="72"/>
      <c r="L70" s="72"/>
      <c r="M70" s="72"/>
      <c r="N70" s="72"/>
      <c r="O70" s="72"/>
    </row>
    <row r="71" spans="1:15" ht="12">
      <c r="A71" s="68" t="s">
        <v>79</v>
      </c>
      <c r="B71" s="29"/>
      <c r="C71" s="29"/>
      <c r="D71" s="29"/>
      <c r="E71" s="69"/>
      <c r="F71" s="70"/>
      <c r="G71" s="70"/>
      <c r="H71" s="72"/>
      <c r="I71" s="72"/>
      <c r="J71" s="72"/>
      <c r="K71" s="72"/>
      <c r="L71" s="72"/>
      <c r="M71" s="72"/>
      <c r="N71" s="72"/>
      <c r="O71" s="72"/>
    </row>
    <row r="72" spans="1:15" ht="12">
      <c r="A72" s="68"/>
      <c r="B72" s="29"/>
      <c r="C72" s="29"/>
      <c r="D72" s="29"/>
      <c r="E72" s="69"/>
      <c r="F72" s="70"/>
      <c r="G72" s="70"/>
      <c r="H72" s="72"/>
      <c r="I72" s="72"/>
      <c r="J72" s="72"/>
      <c r="K72" s="72"/>
      <c r="L72" s="72"/>
      <c r="M72" s="72"/>
      <c r="N72" s="72"/>
      <c r="O72" s="72"/>
    </row>
    <row r="73" spans="1:15" ht="12">
      <c r="A73" s="68"/>
      <c r="B73" s="29"/>
      <c r="C73" s="29"/>
      <c r="D73" s="29"/>
      <c r="E73" s="69"/>
      <c r="F73" s="70"/>
      <c r="G73" s="70"/>
      <c r="H73" s="72"/>
      <c r="I73" s="72"/>
      <c r="J73" s="72"/>
      <c r="K73" s="72"/>
      <c r="L73" s="72"/>
      <c r="M73" s="72"/>
      <c r="N73" s="72"/>
      <c r="O73" s="72"/>
    </row>
    <row r="74" spans="1:15" ht="12">
      <c r="A74" s="68" t="s">
        <v>80</v>
      </c>
      <c r="B74" s="29"/>
      <c r="C74" s="29"/>
      <c r="D74" s="29"/>
      <c r="E74" s="69"/>
      <c r="F74" s="70"/>
      <c r="G74" s="70"/>
      <c r="H74" s="72"/>
      <c r="I74" s="72"/>
      <c r="J74" s="72"/>
      <c r="K74" s="72"/>
      <c r="L74" s="72"/>
      <c r="M74" s="72"/>
      <c r="N74" s="72"/>
      <c r="O74" s="72"/>
    </row>
    <row r="75" spans="1:15" ht="12.75" thickBot="1">
      <c r="A75" s="68"/>
      <c r="B75" s="29"/>
      <c r="C75" s="29"/>
      <c r="D75" s="29"/>
      <c r="E75" s="69"/>
      <c r="F75" s="70"/>
      <c r="G75" s="70"/>
      <c r="H75" s="84"/>
      <c r="I75" s="84"/>
      <c r="J75" s="84"/>
      <c r="K75" s="84"/>
      <c r="L75" s="84"/>
      <c r="M75" s="84"/>
      <c r="N75" s="84"/>
      <c r="O75" s="84"/>
    </row>
    <row r="76" spans="1:15" ht="15" thickBot="1">
      <c r="A76" s="51" t="s">
        <v>81</v>
      </c>
      <c r="B76" s="52"/>
      <c r="C76" s="52"/>
      <c r="D76" s="52"/>
      <c r="E76" s="53"/>
      <c r="F76" s="54"/>
      <c r="G76" s="54"/>
      <c r="H76" s="86"/>
      <c r="I76" s="86"/>
      <c r="J76" s="86"/>
      <c r="K76" s="86"/>
      <c r="L76" s="86"/>
      <c r="M76" s="86"/>
      <c r="N76" s="86"/>
      <c r="O76" s="86"/>
    </row>
    <row r="77" spans="1:15" ht="12">
      <c r="A77" s="56" t="s">
        <v>82</v>
      </c>
      <c r="B77" s="57" t="s">
        <v>83</v>
      </c>
      <c r="C77" s="57"/>
      <c r="D77" s="57"/>
      <c r="E77" s="58"/>
      <c r="F77" s="59"/>
      <c r="G77" s="59"/>
      <c r="H77" s="61"/>
      <c r="I77" s="61"/>
      <c r="J77" s="61"/>
      <c r="K77" s="61"/>
      <c r="L77" s="61"/>
      <c r="M77" s="61"/>
      <c r="N77" s="61"/>
      <c r="O77" s="61"/>
    </row>
    <row r="78" spans="1:15" ht="12.75">
      <c r="A78" s="68" t="s">
        <v>82</v>
      </c>
      <c r="B78" s="87" t="s">
        <v>84</v>
      </c>
      <c r="C78" s="87"/>
      <c r="D78" s="87"/>
      <c r="E78" s="88"/>
      <c r="F78" s="65"/>
      <c r="G78" s="65"/>
      <c r="H78" s="78"/>
      <c r="I78" s="78"/>
      <c r="J78" s="78"/>
      <c r="K78" s="78"/>
      <c r="L78" s="78"/>
      <c r="M78" s="78"/>
      <c r="N78" s="78"/>
      <c r="O78" s="78"/>
    </row>
    <row r="79" spans="1:15" ht="12.75" thickBot="1">
      <c r="A79" s="68"/>
      <c r="B79" s="29"/>
      <c r="C79" s="29"/>
      <c r="D79" s="29"/>
      <c r="E79" s="69"/>
      <c r="F79" s="70"/>
      <c r="G79" s="70"/>
      <c r="H79" s="84"/>
      <c r="I79" s="84"/>
      <c r="J79" s="84"/>
      <c r="K79" s="84"/>
      <c r="L79" s="84"/>
      <c r="M79" s="84"/>
      <c r="N79" s="84"/>
      <c r="O79" s="84"/>
    </row>
    <row r="80" spans="1:15" ht="15" thickBot="1">
      <c r="A80" s="113" t="s">
        <v>85</v>
      </c>
      <c r="B80" s="114"/>
      <c r="C80" s="114"/>
      <c r="D80" s="114"/>
      <c r="E80" s="115"/>
      <c r="F80" s="54"/>
      <c r="G80" s="54"/>
      <c r="H80" s="86"/>
      <c r="I80" s="86"/>
      <c r="J80" s="86"/>
      <c r="K80" s="86"/>
      <c r="L80" s="86"/>
      <c r="M80" s="86"/>
      <c r="N80" s="86"/>
      <c r="O80" s="86"/>
    </row>
    <row r="81" spans="1:16" ht="13.5" thickBot="1">
      <c r="A81" s="51"/>
      <c r="B81" s="52"/>
      <c r="C81" s="52"/>
      <c r="D81" s="52"/>
      <c r="E81" s="53"/>
      <c r="F81" s="54"/>
      <c r="G81" s="54"/>
      <c r="H81" s="86"/>
      <c r="I81" s="86"/>
      <c r="J81" s="86"/>
      <c r="K81" s="86"/>
      <c r="L81" s="86"/>
      <c r="M81" s="86"/>
      <c r="N81" s="86"/>
      <c r="O81" s="86"/>
    </row>
    <row r="82" spans="1:16" s="67" customFormat="1" ht="13.5" thickBot="1">
      <c r="A82" s="116" t="s">
        <v>86</v>
      </c>
      <c r="B82" s="117"/>
      <c r="C82" s="117"/>
      <c r="D82" s="117"/>
      <c r="E82" s="118"/>
      <c r="F82" s="89"/>
      <c r="G82" s="89"/>
      <c r="H82" s="90">
        <f t="shared" ref="H82:O82" si="10">+H84+H85+H86</f>
        <v>0</v>
      </c>
      <c r="I82" s="90">
        <f t="shared" si="10"/>
        <v>0</v>
      </c>
      <c r="J82" s="90">
        <f t="shared" si="10"/>
        <v>0</v>
      </c>
      <c r="K82" s="90">
        <f t="shared" si="10"/>
        <v>0</v>
      </c>
      <c r="L82" s="90">
        <f t="shared" si="10"/>
        <v>0</v>
      </c>
      <c r="M82" s="90">
        <f t="shared" si="10"/>
        <v>0</v>
      </c>
      <c r="N82" s="90">
        <f t="shared" si="10"/>
        <v>0</v>
      </c>
      <c r="O82" s="90">
        <f t="shared" si="10"/>
        <v>0</v>
      </c>
    </row>
    <row r="83" spans="1:16" ht="12.75">
      <c r="A83" s="91"/>
      <c r="B83" s="92"/>
      <c r="C83" s="92"/>
      <c r="D83" s="92"/>
      <c r="E83" s="93"/>
      <c r="F83" s="59"/>
      <c r="G83" s="59"/>
      <c r="H83" s="61"/>
      <c r="I83" s="61"/>
      <c r="J83" s="61"/>
      <c r="K83" s="61"/>
      <c r="L83" s="61"/>
      <c r="M83" s="61"/>
      <c r="N83" s="61"/>
      <c r="O83" s="61"/>
    </row>
    <row r="84" spans="1:16" s="67" customFormat="1" ht="12.75">
      <c r="A84" s="62" t="s">
        <v>87</v>
      </c>
      <c r="B84" s="36"/>
      <c r="C84" s="36"/>
      <c r="D84" s="36"/>
      <c r="E84" s="94"/>
      <c r="F84" s="65" t="s">
        <v>54</v>
      </c>
      <c r="G84" s="65"/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</row>
    <row r="85" spans="1:16" s="67" customFormat="1" ht="12.75">
      <c r="A85" s="62" t="s">
        <v>88</v>
      </c>
      <c r="B85" s="36"/>
      <c r="C85" s="36"/>
      <c r="D85" s="36"/>
      <c r="E85" s="94"/>
      <c r="F85" s="65" t="s">
        <v>54</v>
      </c>
      <c r="G85" s="65"/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</row>
    <row r="86" spans="1:16" s="67" customFormat="1" ht="12.75">
      <c r="A86" s="62" t="s">
        <v>89</v>
      </c>
      <c r="B86" s="36"/>
      <c r="C86" s="36"/>
      <c r="D86" s="36"/>
      <c r="E86" s="94"/>
      <c r="F86" s="65"/>
      <c r="G86" s="65"/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</row>
    <row r="87" spans="1:16" ht="13.5" thickBot="1">
      <c r="A87" s="95"/>
      <c r="B87" s="87"/>
      <c r="C87" s="87"/>
      <c r="D87" s="87"/>
      <c r="E87" s="88"/>
      <c r="F87" s="70"/>
      <c r="G87" s="70"/>
      <c r="H87" s="72"/>
      <c r="I87" s="72"/>
      <c r="J87" s="72"/>
      <c r="K87" s="72"/>
      <c r="L87" s="72"/>
      <c r="M87" s="72"/>
      <c r="N87" s="72"/>
      <c r="O87" s="72"/>
    </row>
    <row r="88" spans="1:16" ht="13.5" thickBot="1">
      <c r="A88" s="116" t="s">
        <v>90</v>
      </c>
      <c r="B88" s="117"/>
      <c r="C88" s="117"/>
      <c r="D88" s="117"/>
      <c r="E88" s="118"/>
      <c r="F88" s="89"/>
      <c r="G88" s="89"/>
      <c r="H88" s="90">
        <f t="shared" ref="H88:O88" si="11">+H15+H45+H52+H62+H66+H76+H80+H82</f>
        <v>25701952602.311127</v>
      </c>
      <c r="I88" s="90">
        <f t="shared" si="11"/>
        <v>1169067473.2</v>
      </c>
      <c r="J88" s="90">
        <f t="shared" si="11"/>
        <v>5201178623.6985216</v>
      </c>
      <c r="K88" s="90">
        <f t="shared" si="11"/>
        <v>2125580790.8988957</v>
      </c>
      <c r="L88" s="90">
        <f t="shared" si="11"/>
        <v>0</v>
      </c>
      <c r="M88" s="90">
        <f t="shared" si="11"/>
        <v>6456264552.8087196</v>
      </c>
      <c r="N88" s="90">
        <f t="shared" si="11"/>
        <v>1787719533.1337187</v>
      </c>
      <c r="O88" s="90">
        <f t="shared" si="11"/>
        <v>0</v>
      </c>
      <c r="P88" s="96"/>
    </row>
    <row r="89" spans="1:16" ht="13.5" thickBot="1">
      <c r="A89" s="51"/>
      <c r="B89" s="52"/>
      <c r="C89" s="52"/>
      <c r="D89" s="52"/>
      <c r="E89" s="53"/>
      <c r="F89" s="89"/>
      <c r="G89" s="89"/>
      <c r="H89" s="90"/>
      <c r="I89" s="90"/>
      <c r="J89" s="90"/>
      <c r="K89" s="90"/>
      <c r="L89" s="90"/>
      <c r="M89" s="90"/>
      <c r="N89" s="90"/>
      <c r="O89" s="90"/>
    </row>
    <row r="90" spans="1:16" ht="15" thickBot="1">
      <c r="A90" s="51" t="s">
        <v>91</v>
      </c>
      <c r="B90" s="52"/>
      <c r="C90" s="52"/>
      <c r="D90" s="52"/>
      <c r="E90" s="53"/>
      <c r="F90" s="89"/>
      <c r="G90" s="89"/>
      <c r="H90" s="90"/>
      <c r="I90" s="90"/>
      <c r="J90" s="90"/>
      <c r="K90" s="90"/>
      <c r="L90" s="90"/>
      <c r="M90" s="90"/>
      <c r="N90" s="90"/>
      <c r="O90" s="90"/>
    </row>
    <row r="91" spans="1:16" ht="12">
      <c r="A91" s="56" t="s">
        <v>82</v>
      </c>
      <c r="B91" s="57" t="s">
        <v>83</v>
      </c>
      <c r="C91" s="57"/>
      <c r="D91" s="57"/>
      <c r="E91" s="58"/>
      <c r="F91" s="59"/>
      <c r="G91" s="59"/>
      <c r="H91" s="61"/>
      <c r="I91" s="61"/>
      <c r="J91" s="61"/>
      <c r="K91" s="61"/>
      <c r="L91" s="61"/>
      <c r="M91" s="61"/>
      <c r="N91" s="61"/>
      <c r="O91" s="61"/>
    </row>
    <row r="92" spans="1:16" ht="12.75">
      <c r="A92" s="68" t="s">
        <v>82</v>
      </c>
      <c r="B92" s="87" t="s">
        <v>84</v>
      </c>
      <c r="C92" s="87"/>
      <c r="D92" s="87"/>
      <c r="E92" s="88"/>
      <c r="F92" s="65"/>
      <c r="G92" s="65"/>
      <c r="H92" s="78"/>
      <c r="I92" s="78"/>
      <c r="J92" s="78"/>
      <c r="K92" s="78"/>
      <c r="L92" s="78"/>
      <c r="M92" s="78"/>
      <c r="N92" s="78"/>
      <c r="O92" s="78"/>
    </row>
    <row r="93" spans="1:16" ht="13.5" thickBot="1">
      <c r="A93" s="68"/>
      <c r="B93" s="97"/>
      <c r="C93" s="97"/>
      <c r="D93" s="97"/>
      <c r="E93" s="98"/>
      <c r="F93" s="99"/>
      <c r="G93" s="99"/>
      <c r="H93" s="100"/>
      <c r="I93" s="100"/>
      <c r="J93" s="100"/>
      <c r="K93" s="100"/>
      <c r="L93" s="100"/>
      <c r="M93" s="100"/>
      <c r="N93" s="100"/>
      <c r="O93" s="100"/>
    </row>
    <row r="94" spans="1:16" ht="13.5" thickBot="1">
      <c r="A94" s="113" t="s">
        <v>92</v>
      </c>
      <c r="B94" s="114"/>
      <c r="C94" s="114"/>
      <c r="D94" s="114"/>
      <c r="E94" s="115"/>
      <c r="F94" s="54"/>
      <c r="G94" s="54"/>
      <c r="H94" s="90"/>
      <c r="I94" s="90"/>
      <c r="J94" s="90">
        <f t="shared" ref="J94:O94" si="12">SUM(J95:J96)</f>
        <v>0</v>
      </c>
      <c r="K94" s="90">
        <f t="shared" si="12"/>
        <v>0</v>
      </c>
      <c r="L94" s="90">
        <f t="shared" si="12"/>
        <v>0</v>
      </c>
      <c r="M94" s="90">
        <f t="shared" si="12"/>
        <v>0</v>
      </c>
      <c r="N94" s="90">
        <f t="shared" si="12"/>
        <v>0</v>
      </c>
      <c r="O94" s="90">
        <f t="shared" si="12"/>
        <v>0</v>
      </c>
    </row>
    <row r="95" spans="1:16" ht="12">
      <c r="A95" s="68" t="s">
        <v>93</v>
      </c>
      <c r="B95" s="29"/>
      <c r="C95" s="29"/>
      <c r="D95" s="29"/>
      <c r="E95" s="101"/>
      <c r="F95" s="70"/>
      <c r="G95" s="70"/>
      <c r="H95" s="61"/>
      <c r="I95" s="72"/>
      <c r="J95" s="72"/>
      <c r="K95" s="72"/>
      <c r="L95" s="72"/>
      <c r="M95" s="72"/>
      <c r="N95" s="72"/>
      <c r="O95" s="72"/>
    </row>
    <row r="96" spans="1:16" ht="12">
      <c r="A96" s="68" t="s">
        <v>94</v>
      </c>
      <c r="B96" s="29"/>
      <c r="C96" s="29"/>
      <c r="D96" s="29"/>
      <c r="E96" s="69"/>
      <c r="F96" s="70"/>
      <c r="G96" s="70"/>
      <c r="H96" s="72"/>
      <c r="I96" s="72"/>
      <c r="J96" s="72"/>
      <c r="K96" s="72"/>
      <c r="L96" s="72"/>
      <c r="M96" s="72"/>
      <c r="N96" s="72"/>
      <c r="O96" s="72"/>
    </row>
    <row r="97" spans="1:15" ht="12">
      <c r="A97" s="68" t="s">
        <v>95</v>
      </c>
      <c r="B97" s="29"/>
      <c r="C97" s="29"/>
      <c r="D97" s="29"/>
      <c r="E97" s="69"/>
      <c r="F97" s="70"/>
      <c r="G97" s="70"/>
      <c r="H97" s="72"/>
      <c r="I97" s="72"/>
      <c r="J97" s="78"/>
      <c r="K97" s="72"/>
      <c r="L97" s="72"/>
      <c r="M97" s="78"/>
      <c r="N97" s="72"/>
      <c r="O97" s="72"/>
    </row>
    <row r="98" spans="1:15" ht="12">
      <c r="A98" s="68" t="s">
        <v>86</v>
      </c>
      <c r="B98" s="29"/>
      <c r="C98" s="29"/>
      <c r="D98" s="29"/>
      <c r="E98" s="69"/>
      <c r="F98" s="70"/>
      <c r="G98" s="70"/>
      <c r="H98" s="72"/>
      <c r="I98" s="72"/>
      <c r="J98" s="72"/>
      <c r="K98" s="72"/>
      <c r="L98" s="72"/>
      <c r="M98" s="72"/>
      <c r="N98" s="72"/>
      <c r="O98" s="72"/>
    </row>
    <row r="99" spans="1:15" ht="12.75" thickBot="1">
      <c r="A99" s="81"/>
      <c r="B99" s="82"/>
      <c r="C99" s="82"/>
      <c r="D99" s="82"/>
      <c r="E99" s="83"/>
      <c r="F99" s="102"/>
      <c r="G99" s="102"/>
      <c r="H99" s="100"/>
      <c r="I99" s="100"/>
      <c r="J99" s="100"/>
      <c r="K99" s="100"/>
      <c r="L99" s="100"/>
      <c r="M99" s="100"/>
      <c r="N99" s="100"/>
      <c r="O99" s="100"/>
    </row>
    <row r="100" spans="1:15" ht="12.75">
      <c r="A100" s="29"/>
      <c r="B100" s="29"/>
      <c r="C100" s="29"/>
      <c r="D100" s="29"/>
      <c r="E100" s="29"/>
      <c r="F100" s="103"/>
      <c r="G100" s="103"/>
      <c r="H100" s="104"/>
      <c r="I100" s="104"/>
      <c r="J100" s="105"/>
      <c r="K100" s="105"/>
      <c r="L100" s="105"/>
      <c r="M100" s="105"/>
      <c r="N100" s="105"/>
      <c r="O100" s="105"/>
    </row>
    <row r="101" spans="1:15" ht="12.75">
      <c r="A101" s="29" t="s">
        <v>96</v>
      </c>
      <c r="B101" s="29"/>
      <c r="C101" s="29"/>
      <c r="D101" s="29"/>
      <c r="E101" s="29"/>
      <c r="F101" s="103"/>
      <c r="G101" s="103"/>
      <c r="H101" s="105"/>
      <c r="I101" s="105"/>
      <c r="J101" s="105"/>
      <c r="K101" s="105"/>
      <c r="L101" s="105"/>
      <c r="M101" s="105"/>
      <c r="N101" s="105"/>
      <c r="O101" s="105"/>
    </row>
    <row r="102" spans="1:15" ht="12.75">
      <c r="A102" s="29" t="s">
        <v>97</v>
      </c>
      <c r="B102" s="29"/>
      <c r="C102" s="29"/>
      <c r="D102" s="29"/>
      <c r="E102" s="29"/>
      <c r="F102" s="103"/>
      <c r="G102" s="103"/>
      <c r="H102" s="105"/>
      <c r="I102" s="105"/>
      <c r="J102" s="105"/>
      <c r="K102" s="105"/>
      <c r="L102" s="105"/>
      <c r="M102" s="105"/>
      <c r="N102" s="105"/>
      <c r="O102" s="105"/>
    </row>
    <row r="103" spans="1:15" ht="12">
      <c r="A103" s="29" t="s">
        <v>98</v>
      </c>
      <c r="B103" s="29"/>
      <c r="C103" s="29"/>
      <c r="D103" s="29"/>
      <c r="E103" s="29"/>
      <c r="F103" s="29"/>
      <c r="G103" s="29"/>
      <c r="H103" s="106"/>
      <c r="I103" s="106"/>
      <c r="J103" s="106"/>
      <c r="K103" s="30"/>
      <c r="L103" s="30"/>
      <c r="M103" s="106"/>
      <c r="N103" s="30"/>
      <c r="O103" s="30"/>
    </row>
    <row r="104" spans="1:15" ht="12">
      <c r="A104" s="29" t="s">
        <v>99</v>
      </c>
      <c r="B104" s="29"/>
      <c r="C104" s="29"/>
      <c r="D104" s="29"/>
      <c r="E104" s="29"/>
      <c r="F104" s="29"/>
      <c r="G104" s="29"/>
      <c r="H104" s="107"/>
      <c r="I104" s="107"/>
      <c r="J104" s="107"/>
      <c r="K104" s="30"/>
      <c r="L104" s="30"/>
      <c r="M104" s="107"/>
      <c r="N104" s="30"/>
      <c r="O104" s="30"/>
    </row>
    <row r="105" spans="1:15" ht="12">
      <c r="A105" s="29"/>
      <c r="B105" s="29"/>
      <c r="C105" s="29"/>
      <c r="D105" s="29"/>
      <c r="E105" s="29"/>
      <c r="F105" s="29"/>
      <c r="G105" s="29"/>
      <c r="H105" s="106"/>
      <c r="I105" s="106"/>
      <c r="J105" s="30"/>
      <c r="K105" s="30"/>
      <c r="L105" s="30"/>
      <c r="M105" s="30"/>
      <c r="N105" s="30"/>
      <c r="O105" s="30"/>
    </row>
    <row r="106" spans="1:15" ht="12">
      <c r="A106" s="29"/>
      <c r="B106" s="29"/>
      <c r="C106" s="29"/>
      <c r="D106" s="29"/>
      <c r="E106" s="29"/>
      <c r="F106" s="29"/>
      <c r="G106" s="29"/>
      <c r="H106" s="106"/>
      <c r="I106" s="106"/>
      <c r="J106" s="106"/>
      <c r="K106" s="30"/>
      <c r="L106" s="30"/>
      <c r="M106" s="106"/>
      <c r="N106" s="30"/>
      <c r="O106" s="30"/>
    </row>
    <row r="107" spans="1:15">
      <c r="H107" s="108"/>
      <c r="I107" s="108"/>
      <c r="J107" s="108"/>
      <c r="M107" s="108"/>
    </row>
    <row r="108" spans="1:15">
      <c r="D108" s="109"/>
      <c r="H108" s="108"/>
      <c r="I108" s="108"/>
      <c r="J108" s="108"/>
      <c r="K108" s="108"/>
      <c r="L108" s="108"/>
      <c r="M108" s="108"/>
      <c r="N108" s="108"/>
      <c r="O108" s="108"/>
    </row>
    <row r="109" spans="1:15">
      <c r="H109" s="108"/>
      <c r="I109" s="108"/>
      <c r="J109" s="108"/>
      <c r="M109" s="108"/>
    </row>
    <row r="110" spans="1:15">
      <c r="E110" s="110"/>
      <c r="H110" s="108"/>
      <c r="I110" s="108"/>
      <c r="J110" s="108"/>
      <c r="K110" s="108"/>
      <c r="L110" s="108"/>
      <c r="M110" s="108"/>
      <c r="N110" s="108"/>
      <c r="O110" s="108"/>
    </row>
    <row r="111" spans="1:15">
      <c r="H111" s="108"/>
      <c r="I111" s="108"/>
    </row>
    <row r="112" spans="1:15">
      <c r="H112" s="108"/>
      <c r="I112" s="108"/>
    </row>
    <row r="113" spans="8:15">
      <c r="H113" s="108"/>
      <c r="I113" s="108"/>
    </row>
    <row r="114" spans="8:15">
      <c r="H114" s="108"/>
      <c r="I114" s="108"/>
    </row>
    <row r="115" spans="8:15">
      <c r="H115" s="108"/>
      <c r="I115" s="108"/>
    </row>
    <row r="116" spans="8:15">
      <c r="H116" s="108"/>
      <c r="I116" s="108"/>
    </row>
    <row r="117" spans="8:15">
      <c r="H117" s="108"/>
      <c r="I117" s="108"/>
      <c r="J117" s="33"/>
      <c r="K117" s="33"/>
      <c r="L117" s="33"/>
      <c r="M117" s="33"/>
      <c r="N117" s="33"/>
      <c r="O117" s="33"/>
    </row>
    <row r="118" spans="8:15">
      <c r="H118" s="108"/>
      <c r="I118" s="108"/>
      <c r="J118" s="33"/>
      <c r="K118" s="33"/>
      <c r="L118" s="33"/>
      <c r="M118" s="33"/>
      <c r="N118" s="33"/>
      <c r="O118" s="33"/>
    </row>
    <row r="119" spans="8:15">
      <c r="H119" s="108"/>
      <c r="I119" s="108"/>
      <c r="J119" s="33"/>
      <c r="K119" s="33"/>
      <c r="L119" s="33"/>
      <c r="M119" s="33"/>
      <c r="N119" s="33"/>
      <c r="O119" s="33"/>
    </row>
    <row r="120" spans="8:15">
      <c r="H120" s="108"/>
      <c r="I120" s="108"/>
      <c r="J120" s="33"/>
      <c r="K120" s="33"/>
      <c r="L120" s="33"/>
      <c r="M120" s="33"/>
      <c r="N120" s="33"/>
      <c r="O120" s="33"/>
    </row>
    <row r="121" spans="8:15">
      <c r="H121" s="108"/>
      <c r="I121" s="108"/>
      <c r="J121" s="33"/>
      <c r="K121" s="33"/>
      <c r="L121" s="33"/>
      <c r="M121" s="33"/>
      <c r="N121" s="33"/>
      <c r="O121" s="33"/>
    </row>
    <row r="122" spans="8:15">
      <c r="H122" s="108"/>
      <c r="I122" s="108"/>
      <c r="J122" s="33"/>
      <c r="K122" s="33"/>
      <c r="L122" s="33"/>
      <c r="M122" s="33"/>
      <c r="N122" s="33"/>
      <c r="O122" s="33"/>
    </row>
    <row r="123" spans="8:15">
      <c r="H123" s="108"/>
      <c r="I123" s="108"/>
      <c r="J123" s="33"/>
      <c r="K123" s="33"/>
      <c r="L123" s="33"/>
      <c r="M123" s="33"/>
      <c r="N123" s="33"/>
      <c r="O123" s="33"/>
    </row>
    <row r="124" spans="8:15">
      <c r="H124" s="108"/>
      <c r="I124" s="108"/>
      <c r="J124" s="33"/>
      <c r="K124" s="33"/>
      <c r="L124" s="33"/>
      <c r="M124" s="33"/>
      <c r="N124" s="33"/>
      <c r="O124" s="33"/>
    </row>
    <row r="125" spans="8:15">
      <c r="H125" s="108"/>
      <c r="I125" s="108"/>
      <c r="J125" s="33"/>
      <c r="K125" s="33"/>
      <c r="L125" s="33"/>
      <c r="M125" s="33"/>
      <c r="N125" s="33"/>
      <c r="O125" s="33"/>
    </row>
    <row r="126" spans="8:15">
      <c r="H126" s="108"/>
      <c r="I126" s="108"/>
      <c r="J126" s="33"/>
      <c r="K126" s="33"/>
      <c r="L126" s="33"/>
      <c r="M126" s="33"/>
      <c r="N126" s="33"/>
      <c r="O126" s="33"/>
    </row>
    <row r="127" spans="8:15">
      <c r="H127" s="108"/>
      <c r="I127" s="108"/>
      <c r="J127" s="33"/>
      <c r="K127" s="33"/>
      <c r="L127" s="33"/>
      <c r="M127" s="33"/>
      <c r="N127" s="33"/>
      <c r="O127" s="33"/>
    </row>
    <row r="128" spans="8:15">
      <c r="H128" s="108"/>
      <c r="I128" s="108"/>
      <c r="J128" s="33"/>
      <c r="K128" s="33"/>
      <c r="L128" s="33"/>
      <c r="M128" s="33"/>
      <c r="N128" s="33"/>
      <c r="O128" s="33"/>
    </row>
    <row r="129" spans="8:15">
      <c r="H129" s="108"/>
      <c r="I129" s="108"/>
      <c r="J129" s="33"/>
      <c r="K129" s="33"/>
      <c r="L129" s="33"/>
      <c r="M129" s="33"/>
      <c r="N129" s="33"/>
      <c r="O129" s="33"/>
    </row>
    <row r="130" spans="8:15">
      <c r="H130" s="108"/>
      <c r="I130" s="108"/>
      <c r="J130" s="33"/>
      <c r="K130" s="33"/>
      <c r="L130" s="33"/>
      <c r="M130" s="33"/>
      <c r="N130" s="33"/>
      <c r="O130" s="33"/>
    </row>
    <row r="131" spans="8:15">
      <c r="H131" s="108"/>
      <c r="I131" s="108"/>
      <c r="J131" s="33"/>
      <c r="K131" s="33"/>
      <c r="L131" s="33"/>
      <c r="M131" s="33"/>
      <c r="N131" s="33"/>
      <c r="O131" s="33"/>
    </row>
    <row r="132" spans="8:15">
      <c r="H132" s="108"/>
      <c r="I132" s="108"/>
      <c r="J132" s="33"/>
      <c r="K132" s="33"/>
      <c r="L132" s="33"/>
      <c r="M132" s="33"/>
      <c r="N132" s="33"/>
      <c r="O132" s="33"/>
    </row>
    <row r="133" spans="8:15">
      <c r="H133" s="108"/>
      <c r="I133" s="108"/>
      <c r="J133" s="33"/>
      <c r="K133" s="33"/>
      <c r="L133" s="33"/>
      <c r="M133" s="33"/>
      <c r="N133" s="33"/>
      <c r="O133" s="33"/>
    </row>
    <row r="134" spans="8:15">
      <c r="H134" s="108"/>
      <c r="I134" s="108"/>
      <c r="J134" s="33"/>
      <c r="K134" s="33"/>
      <c r="L134" s="33"/>
      <c r="M134" s="33"/>
      <c r="N134" s="33"/>
      <c r="O134" s="33"/>
    </row>
    <row r="135" spans="8:15">
      <c r="H135" s="108"/>
      <c r="I135" s="108"/>
      <c r="J135" s="33"/>
      <c r="K135" s="33"/>
      <c r="L135" s="33"/>
      <c r="M135" s="33"/>
      <c r="N135" s="33"/>
      <c r="O135" s="33"/>
    </row>
    <row r="136" spans="8:15">
      <c r="H136" s="108"/>
      <c r="I136" s="108"/>
      <c r="J136" s="33"/>
      <c r="K136" s="33"/>
      <c r="L136" s="33"/>
      <c r="M136" s="33"/>
      <c r="N136" s="33"/>
      <c r="O136" s="33"/>
    </row>
    <row r="137" spans="8:15">
      <c r="H137" s="108"/>
      <c r="I137" s="108"/>
      <c r="J137" s="33"/>
      <c r="K137" s="33"/>
      <c r="L137" s="33"/>
      <c r="M137" s="33"/>
      <c r="N137" s="33"/>
      <c r="O137" s="33"/>
    </row>
    <row r="138" spans="8:15">
      <c r="H138" s="108"/>
      <c r="I138" s="108"/>
      <c r="J138" s="33"/>
      <c r="K138" s="33"/>
      <c r="L138" s="33"/>
      <c r="M138" s="33"/>
      <c r="N138" s="33"/>
      <c r="O138" s="33"/>
    </row>
    <row r="139" spans="8:15">
      <c r="H139" s="108"/>
      <c r="I139" s="108"/>
      <c r="J139" s="33"/>
      <c r="K139" s="33"/>
      <c r="L139" s="33"/>
      <c r="M139" s="33"/>
      <c r="N139" s="33"/>
      <c r="O139" s="33"/>
    </row>
    <row r="140" spans="8:15">
      <c r="H140" s="108"/>
      <c r="I140" s="108"/>
      <c r="J140" s="33"/>
      <c r="K140" s="33"/>
      <c r="L140" s="33"/>
      <c r="M140" s="33"/>
      <c r="N140" s="33"/>
      <c r="O140" s="33"/>
    </row>
    <row r="141" spans="8:15">
      <c r="H141" s="108"/>
      <c r="I141" s="108"/>
      <c r="J141" s="33"/>
      <c r="K141" s="33"/>
      <c r="L141" s="33"/>
      <c r="M141" s="33"/>
      <c r="N141" s="33"/>
      <c r="O141" s="33"/>
    </row>
    <row r="142" spans="8:15">
      <c r="H142" s="108"/>
      <c r="I142" s="108"/>
      <c r="J142" s="33"/>
      <c r="K142" s="33"/>
      <c r="L142" s="33"/>
      <c r="M142" s="33"/>
      <c r="N142" s="33"/>
      <c r="O142" s="33"/>
    </row>
    <row r="143" spans="8:15">
      <c r="H143" s="108"/>
      <c r="I143" s="108"/>
      <c r="J143" s="33"/>
      <c r="K143" s="33"/>
      <c r="L143" s="33"/>
      <c r="M143" s="33"/>
      <c r="N143" s="33"/>
      <c r="O143" s="33"/>
    </row>
    <row r="144" spans="8:15">
      <c r="H144" s="108"/>
      <c r="I144" s="108"/>
      <c r="J144" s="33"/>
      <c r="K144" s="33"/>
      <c r="L144" s="33"/>
      <c r="M144" s="33"/>
      <c r="N144" s="33"/>
      <c r="O144" s="33"/>
    </row>
    <row r="145" spans="8:15">
      <c r="H145" s="108"/>
      <c r="I145" s="108"/>
      <c r="J145" s="33"/>
      <c r="K145" s="33"/>
      <c r="L145" s="33"/>
      <c r="M145" s="33"/>
      <c r="N145" s="33"/>
      <c r="O145" s="33"/>
    </row>
    <row r="146" spans="8:15">
      <c r="H146" s="108"/>
      <c r="I146" s="108"/>
      <c r="J146" s="33"/>
      <c r="K146" s="33"/>
      <c r="L146" s="33"/>
      <c r="M146" s="33"/>
      <c r="N146" s="33"/>
      <c r="O146" s="33"/>
    </row>
    <row r="147" spans="8:15">
      <c r="H147" s="108"/>
      <c r="I147" s="108"/>
      <c r="J147" s="33"/>
      <c r="K147" s="33"/>
      <c r="L147" s="33"/>
      <c r="M147" s="33"/>
      <c r="N147" s="33"/>
      <c r="O147" s="33"/>
    </row>
    <row r="148" spans="8:15">
      <c r="H148" s="108"/>
      <c r="I148" s="108"/>
      <c r="J148" s="33"/>
      <c r="K148" s="33"/>
      <c r="L148" s="33"/>
      <c r="M148" s="33"/>
      <c r="N148" s="33"/>
      <c r="O148" s="33"/>
    </row>
    <row r="149" spans="8:15">
      <c r="H149" s="108"/>
      <c r="I149" s="108"/>
      <c r="J149" s="33"/>
      <c r="K149" s="33"/>
      <c r="L149" s="33"/>
      <c r="M149" s="33"/>
      <c r="N149" s="33"/>
      <c r="O149" s="33"/>
    </row>
    <row r="150" spans="8:15">
      <c r="H150" s="108"/>
      <c r="I150" s="108"/>
      <c r="J150" s="33"/>
      <c r="K150" s="33"/>
      <c r="L150" s="33"/>
      <c r="M150" s="33"/>
      <c r="N150" s="33"/>
      <c r="O150" s="33"/>
    </row>
    <row r="151" spans="8:15">
      <c r="H151" s="108"/>
      <c r="I151" s="108"/>
      <c r="J151" s="33"/>
      <c r="K151" s="33"/>
      <c r="L151" s="33"/>
      <c r="M151" s="33"/>
      <c r="N151" s="33"/>
      <c r="O151" s="33"/>
    </row>
    <row r="152" spans="8:15">
      <c r="H152" s="108"/>
      <c r="I152" s="108"/>
      <c r="J152" s="33"/>
      <c r="K152" s="33"/>
      <c r="L152" s="33"/>
      <c r="M152" s="33"/>
      <c r="N152" s="33"/>
      <c r="O152" s="33"/>
    </row>
    <row r="153" spans="8:15">
      <c r="H153" s="108"/>
      <c r="I153" s="108"/>
      <c r="J153" s="33"/>
      <c r="K153" s="33"/>
      <c r="L153" s="33"/>
      <c r="M153" s="33"/>
      <c r="N153" s="33"/>
      <c r="O153" s="33"/>
    </row>
    <row r="154" spans="8:15">
      <c r="H154" s="108"/>
      <c r="I154" s="108"/>
      <c r="J154" s="33"/>
      <c r="K154" s="33"/>
      <c r="L154" s="33"/>
      <c r="M154" s="33"/>
      <c r="N154" s="33"/>
      <c r="O154" s="33"/>
    </row>
    <row r="155" spans="8:15">
      <c r="H155" s="108"/>
      <c r="I155" s="108"/>
      <c r="J155" s="33"/>
      <c r="K155" s="33"/>
      <c r="L155" s="33"/>
      <c r="M155" s="33"/>
      <c r="N155" s="33"/>
      <c r="O155" s="33"/>
    </row>
    <row r="156" spans="8:15">
      <c r="H156" s="108"/>
      <c r="I156" s="108"/>
      <c r="J156" s="33"/>
      <c r="K156" s="33"/>
      <c r="L156" s="33"/>
      <c r="M156" s="33"/>
      <c r="N156" s="33"/>
      <c r="O156" s="33"/>
    </row>
    <row r="157" spans="8:15">
      <c r="H157" s="108"/>
      <c r="I157" s="108"/>
      <c r="J157" s="33"/>
      <c r="K157" s="33"/>
      <c r="L157" s="33"/>
      <c r="M157" s="33"/>
      <c r="N157" s="33"/>
      <c r="O157" s="33"/>
    </row>
    <row r="158" spans="8:15">
      <c r="H158" s="108"/>
      <c r="I158" s="108"/>
      <c r="J158" s="33"/>
      <c r="K158" s="33"/>
      <c r="L158" s="33"/>
      <c r="M158" s="33"/>
      <c r="N158" s="33"/>
      <c r="O158" s="33"/>
    </row>
    <row r="159" spans="8:15">
      <c r="H159" s="108"/>
      <c r="I159" s="108"/>
      <c r="J159" s="33"/>
      <c r="K159" s="33"/>
      <c r="L159" s="33"/>
      <c r="M159" s="33"/>
      <c r="N159" s="33"/>
      <c r="O159" s="33"/>
    </row>
    <row r="160" spans="8:15">
      <c r="H160" s="108"/>
      <c r="I160" s="108"/>
      <c r="J160" s="33"/>
      <c r="K160" s="33"/>
      <c r="L160" s="33"/>
      <c r="M160" s="33"/>
      <c r="N160" s="33"/>
      <c r="O160" s="33"/>
    </row>
    <row r="161" spans="8:15">
      <c r="H161" s="108"/>
      <c r="I161" s="108"/>
      <c r="J161" s="33"/>
      <c r="K161" s="33"/>
      <c r="L161" s="33"/>
      <c r="M161" s="33"/>
      <c r="N161" s="33"/>
      <c r="O161" s="33"/>
    </row>
    <row r="162" spans="8:15">
      <c r="H162" s="108"/>
      <c r="I162" s="108"/>
      <c r="J162" s="33"/>
      <c r="K162" s="33"/>
      <c r="L162" s="33"/>
      <c r="M162" s="33"/>
      <c r="N162" s="33"/>
      <c r="O162" s="33"/>
    </row>
    <row r="163" spans="8:15">
      <c r="H163" s="108"/>
      <c r="I163" s="108"/>
      <c r="J163" s="33"/>
      <c r="K163" s="33"/>
      <c r="L163" s="33"/>
      <c r="M163" s="33"/>
      <c r="N163" s="33"/>
      <c r="O163" s="33"/>
    </row>
    <row r="164" spans="8:15">
      <c r="H164" s="108"/>
      <c r="I164" s="108"/>
      <c r="J164" s="33"/>
      <c r="K164" s="33"/>
      <c r="L164" s="33"/>
      <c r="M164" s="33"/>
      <c r="N164" s="33"/>
      <c r="O164" s="33"/>
    </row>
    <row r="165" spans="8:15">
      <c r="H165" s="108"/>
      <c r="I165" s="108"/>
      <c r="J165" s="33"/>
      <c r="K165" s="33"/>
      <c r="L165" s="33"/>
      <c r="M165" s="33"/>
      <c r="N165" s="33"/>
      <c r="O165" s="33"/>
    </row>
    <row r="166" spans="8:15">
      <c r="H166" s="108"/>
      <c r="I166" s="108"/>
      <c r="J166" s="33"/>
      <c r="K166" s="33"/>
      <c r="L166" s="33"/>
      <c r="M166" s="33"/>
      <c r="N166" s="33"/>
      <c r="O166" s="33"/>
    </row>
    <row r="167" spans="8:15">
      <c r="H167" s="108"/>
      <c r="I167" s="108"/>
      <c r="J167" s="33"/>
      <c r="K167" s="33"/>
      <c r="L167" s="33"/>
      <c r="M167" s="33"/>
      <c r="N167" s="33"/>
      <c r="O167" s="33"/>
    </row>
    <row r="168" spans="8:15">
      <c r="H168" s="108"/>
      <c r="I168" s="108"/>
      <c r="J168" s="33"/>
      <c r="K168" s="33"/>
      <c r="L168" s="33"/>
      <c r="M168" s="33"/>
      <c r="N168" s="33"/>
      <c r="O168" s="33"/>
    </row>
    <row r="169" spans="8:15">
      <c r="H169" s="108"/>
      <c r="I169" s="108"/>
      <c r="J169" s="33"/>
      <c r="K169" s="33"/>
      <c r="L169" s="33"/>
      <c r="M169" s="33"/>
      <c r="N169" s="33"/>
      <c r="O169" s="33"/>
    </row>
    <row r="170" spans="8:15">
      <c r="H170" s="108"/>
      <c r="I170" s="108"/>
      <c r="J170" s="33"/>
      <c r="K170" s="33"/>
      <c r="L170" s="33"/>
      <c r="M170" s="33"/>
      <c r="N170" s="33"/>
      <c r="O170" s="33"/>
    </row>
    <row r="171" spans="8:15">
      <c r="H171" s="108"/>
      <c r="I171" s="108"/>
      <c r="J171" s="33"/>
      <c r="K171" s="33"/>
      <c r="L171" s="33"/>
      <c r="M171" s="33"/>
      <c r="N171" s="33"/>
      <c r="O171" s="33"/>
    </row>
    <row r="172" spans="8:15">
      <c r="H172" s="108"/>
      <c r="I172" s="108"/>
      <c r="J172" s="33"/>
      <c r="K172" s="33"/>
      <c r="L172" s="33"/>
      <c r="M172" s="33"/>
      <c r="N172" s="33"/>
      <c r="O172" s="33"/>
    </row>
    <row r="173" spans="8:15">
      <c r="H173" s="108"/>
      <c r="I173" s="108"/>
      <c r="J173" s="33"/>
      <c r="K173" s="33"/>
      <c r="L173" s="33"/>
      <c r="M173" s="33"/>
      <c r="N173" s="33"/>
      <c r="O173" s="33"/>
    </row>
    <row r="174" spans="8:15">
      <c r="H174" s="108"/>
      <c r="I174" s="108"/>
      <c r="J174" s="33"/>
      <c r="K174" s="33"/>
      <c r="L174" s="33"/>
      <c r="M174" s="33"/>
      <c r="N174" s="33"/>
      <c r="O174" s="33"/>
    </row>
    <row r="175" spans="8:15">
      <c r="H175" s="108"/>
      <c r="I175" s="108"/>
      <c r="J175" s="33"/>
      <c r="K175" s="33"/>
      <c r="L175" s="33"/>
      <c r="M175" s="33"/>
      <c r="N175" s="33"/>
      <c r="O175" s="33"/>
    </row>
    <row r="176" spans="8:15">
      <c r="H176" s="108"/>
      <c r="I176" s="108"/>
      <c r="J176" s="33"/>
      <c r="K176" s="33"/>
      <c r="L176" s="33"/>
      <c r="M176" s="33"/>
      <c r="N176" s="33"/>
      <c r="O176" s="33"/>
    </row>
    <row r="177" spans="8:15">
      <c r="H177" s="108"/>
      <c r="I177" s="108"/>
      <c r="J177" s="33"/>
      <c r="K177" s="33"/>
      <c r="L177" s="33"/>
      <c r="M177" s="33"/>
      <c r="N177" s="33"/>
      <c r="O177" s="33"/>
    </row>
    <row r="178" spans="8:15">
      <c r="H178" s="108"/>
      <c r="I178" s="108"/>
      <c r="J178" s="33"/>
      <c r="K178" s="33"/>
      <c r="L178" s="33"/>
      <c r="M178" s="33"/>
      <c r="N178" s="33"/>
      <c r="O178" s="33"/>
    </row>
    <row r="179" spans="8:15">
      <c r="H179" s="108"/>
      <c r="I179" s="108"/>
      <c r="J179" s="33"/>
      <c r="K179" s="33"/>
      <c r="L179" s="33"/>
      <c r="M179" s="33"/>
      <c r="N179" s="33"/>
      <c r="O179" s="33"/>
    </row>
    <row r="180" spans="8:15">
      <c r="H180" s="108"/>
      <c r="I180" s="108"/>
      <c r="J180" s="33"/>
      <c r="K180" s="33"/>
      <c r="L180" s="33"/>
      <c r="M180" s="33"/>
      <c r="N180" s="33"/>
      <c r="O180" s="33"/>
    </row>
    <row r="181" spans="8:15">
      <c r="H181" s="108"/>
      <c r="I181" s="108"/>
      <c r="J181" s="33"/>
      <c r="K181" s="33"/>
      <c r="L181" s="33"/>
      <c r="M181" s="33"/>
      <c r="N181" s="33"/>
      <c r="O181" s="33"/>
    </row>
    <row r="182" spans="8:15">
      <c r="H182" s="108"/>
      <c r="I182" s="108"/>
      <c r="J182" s="33"/>
      <c r="K182" s="33"/>
      <c r="L182" s="33"/>
      <c r="M182" s="33"/>
      <c r="N182" s="33"/>
      <c r="O182" s="33"/>
    </row>
    <row r="183" spans="8:15">
      <c r="H183" s="108"/>
      <c r="I183" s="108"/>
      <c r="J183" s="33"/>
      <c r="K183" s="33"/>
      <c r="L183" s="33"/>
      <c r="M183" s="33"/>
      <c r="N183" s="33"/>
      <c r="O183" s="33"/>
    </row>
    <row r="184" spans="8:15">
      <c r="H184" s="108"/>
      <c r="I184" s="108"/>
      <c r="J184" s="33"/>
      <c r="K184" s="33"/>
      <c r="L184" s="33"/>
      <c r="M184" s="33"/>
      <c r="N184" s="33"/>
      <c r="O184" s="33"/>
    </row>
    <row r="185" spans="8:15">
      <c r="H185" s="108"/>
      <c r="I185" s="108"/>
      <c r="J185" s="33"/>
      <c r="K185" s="33"/>
      <c r="L185" s="33"/>
      <c r="M185" s="33"/>
      <c r="N185" s="33"/>
      <c r="O185" s="33"/>
    </row>
    <row r="186" spans="8:15">
      <c r="H186" s="108"/>
      <c r="I186" s="108"/>
      <c r="J186" s="33"/>
      <c r="K186" s="33"/>
      <c r="L186" s="33"/>
      <c r="M186" s="33"/>
      <c r="N186" s="33"/>
      <c r="O186" s="33"/>
    </row>
    <row r="187" spans="8:15">
      <c r="H187" s="108"/>
      <c r="I187" s="108"/>
      <c r="J187" s="33"/>
      <c r="K187" s="33"/>
      <c r="L187" s="33"/>
      <c r="M187" s="33"/>
      <c r="N187" s="33"/>
      <c r="O187" s="33"/>
    </row>
    <row r="188" spans="8:15">
      <c r="H188" s="108"/>
      <c r="I188" s="108"/>
      <c r="J188" s="33"/>
      <c r="K188" s="33"/>
      <c r="L188" s="33"/>
      <c r="M188" s="33"/>
      <c r="N188" s="33"/>
      <c r="O188" s="33"/>
    </row>
    <row r="189" spans="8:15">
      <c r="H189" s="108"/>
      <c r="I189" s="108"/>
      <c r="J189" s="33"/>
      <c r="K189" s="33"/>
      <c r="L189" s="33"/>
      <c r="M189" s="33"/>
      <c r="N189" s="33"/>
      <c r="O189" s="33"/>
    </row>
    <row r="190" spans="8:15">
      <c r="H190" s="108"/>
      <c r="I190" s="108"/>
      <c r="J190" s="33"/>
      <c r="K190" s="33"/>
      <c r="L190" s="33"/>
      <c r="M190" s="33"/>
      <c r="N190" s="33"/>
      <c r="O190" s="33"/>
    </row>
    <row r="191" spans="8:15">
      <c r="H191" s="108"/>
      <c r="I191" s="108"/>
      <c r="J191" s="33"/>
      <c r="K191" s="33"/>
      <c r="L191" s="33"/>
      <c r="M191" s="33"/>
      <c r="N191" s="33"/>
      <c r="O191" s="33"/>
    </row>
    <row r="192" spans="8:15">
      <c r="H192" s="108"/>
      <c r="I192" s="108"/>
      <c r="J192" s="33"/>
      <c r="K192" s="33"/>
      <c r="L192" s="33"/>
      <c r="M192" s="33"/>
      <c r="N192" s="33"/>
      <c r="O192" s="33"/>
    </row>
    <row r="193" spans="8:15">
      <c r="H193" s="108"/>
      <c r="I193" s="108"/>
      <c r="J193" s="33"/>
      <c r="K193" s="33"/>
      <c r="L193" s="33"/>
      <c r="M193" s="33"/>
      <c r="N193" s="33"/>
      <c r="O193" s="33"/>
    </row>
    <row r="194" spans="8:15">
      <c r="H194" s="108"/>
      <c r="I194" s="108"/>
      <c r="J194" s="33"/>
      <c r="K194" s="33"/>
      <c r="L194" s="33"/>
      <c r="M194" s="33"/>
      <c r="N194" s="33"/>
      <c r="O194" s="33"/>
    </row>
    <row r="195" spans="8:15">
      <c r="H195" s="108"/>
      <c r="I195" s="108"/>
      <c r="J195" s="33"/>
      <c r="K195" s="33"/>
      <c r="L195" s="33"/>
      <c r="M195" s="33"/>
      <c r="N195" s="33"/>
      <c r="O195" s="33"/>
    </row>
    <row r="196" spans="8:15">
      <c r="H196" s="108"/>
      <c r="I196" s="108"/>
      <c r="J196" s="33"/>
      <c r="K196" s="33"/>
      <c r="L196" s="33"/>
      <c r="M196" s="33"/>
      <c r="N196" s="33"/>
      <c r="O196" s="33"/>
    </row>
    <row r="197" spans="8:15">
      <c r="H197" s="108"/>
      <c r="I197" s="108"/>
      <c r="J197" s="33"/>
      <c r="K197" s="33"/>
      <c r="L197" s="33"/>
      <c r="M197" s="33"/>
      <c r="N197" s="33"/>
      <c r="O197" s="33"/>
    </row>
    <row r="198" spans="8:15">
      <c r="H198" s="108"/>
      <c r="I198" s="108"/>
      <c r="J198" s="33"/>
      <c r="K198" s="33"/>
      <c r="L198" s="33"/>
      <c r="M198" s="33"/>
      <c r="N198" s="33"/>
      <c r="O198" s="33"/>
    </row>
    <row r="199" spans="8:15">
      <c r="H199" s="108"/>
      <c r="I199" s="108"/>
      <c r="J199" s="33"/>
      <c r="K199" s="33"/>
      <c r="L199" s="33"/>
      <c r="M199" s="33"/>
      <c r="N199" s="33"/>
      <c r="O199" s="33"/>
    </row>
    <row r="200" spans="8:15">
      <c r="H200" s="108"/>
      <c r="I200" s="108"/>
      <c r="J200" s="33"/>
      <c r="K200" s="33"/>
      <c r="L200" s="33"/>
      <c r="M200" s="33"/>
      <c r="N200" s="33"/>
      <c r="O200" s="33"/>
    </row>
    <row r="201" spans="8:15">
      <c r="H201" s="108"/>
      <c r="I201" s="108"/>
      <c r="J201" s="33"/>
      <c r="K201" s="33"/>
      <c r="L201" s="33"/>
      <c r="M201" s="33"/>
      <c r="N201" s="33"/>
      <c r="O201" s="33"/>
    </row>
    <row r="202" spans="8:15">
      <c r="H202" s="108"/>
      <c r="I202" s="108"/>
      <c r="J202" s="33"/>
      <c r="K202" s="33"/>
      <c r="L202" s="33"/>
      <c r="M202" s="33"/>
      <c r="N202" s="33"/>
      <c r="O202" s="33"/>
    </row>
    <row r="203" spans="8:15">
      <c r="H203" s="108"/>
      <c r="I203" s="108"/>
      <c r="J203" s="33"/>
      <c r="K203" s="33"/>
      <c r="L203" s="33"/>
      <c r="M203" s="33"/>
      <c r="N203" s="33"/>
      <c r="O203" s="33"/>
    </row>
    <row r="204" spans="8:15">
      <c r="H204" s="108"/>
      <c r="I204" s="108"/>
      <c r="J204" s="33"/>
      <c r="K204" s="33"/>
      <c r="L204" s="33"/>
      <c r="M204" s="33"/>
      <c r="N204" s="33"/>
      <c r="O204" s="33"/>
    </row>
    <row r="205" spans="8:15">
      <c r="H205" s="108"/>
      <c r="I205" s="108"/>
      <c r="J205" s="33"/>
      <c r="K205" s="33"/>
      <c r="L205" s="33"/>
      <c r="M205" s="33"/>
      <c r="N205" s="33"/>
      <c r="O205" s="33"/>
    </row>
    <row r="206" spans="8:15">
      <c r="H206" s="108"/>
      <c r="I206" s="108"/>
      <c r="J206" s="33"/>
      <c r="K206" s="33"/>
      <c r="L206" s="33"/>
      <c r="M206" s="33"/>
      <c r="N206" s="33"/>
      <c r="O206" s="33"/>
    </row>
    <row r="207" spans="8:15">
      <c r="H207" s="108"/>
      <c r="I207" s="108"/>
      <c r="J207" s="33"/>
      <c r="K207" s="33"/>
      <c r="L207" s="33"/>
      <c r="M207" s="33"/>
      <c r="N207" s="33"/>
      <c r="O207" s="33"/>
    </row>
    <row r="208" spans="8:15">
      <c r="H208" s="108"/>
      <c r="I208" s="108"/>
      <c r="J208" s="33"/>
      <c r="K208" s="33"/>
      <c r="L208" s="33"/>
      <c r="M208" s="33"/>
      <c r="N208" s="33"/>
      <c r="O208" s="33"/>
    </row>
    <row r="209" spans="8:15">
      <c r="H209" s="108"/>
      <c r="I209" s="108"/>
      <c r="J209" s="33"/>
      <c r="K209" s="33"/>
      <c r="L209" s="33"/>
      <c r="M209" s="33"/>
      <c r="N209" s="33"/>
      <c r="O209" s="33"/>
    </row>
    <row r="210" spans="8:15">
      <c r="H210" s="108"/>
      <c r="I210" s="108"/>
      <c r="J210" s="33"/>
      <c r="K210" s="33"/>
      <c r="L210" s="33"/>
      <c r="M210" s="33"/>
      <c r="N210" s="33"/>
      <c r="O210" s="33"/>
    </row>
    <row r="211" spans="8:15">
      <c r="H211" s="108"/>
      <c r="I211" s="108"/>
      <c r="J211" s="33"/>
      <c r="K211" s="33"/>
      <c r="L211" s="33"/>
      <c r="M211" s="33"/>
      <c r="N211" s="33"/>
      <c r="O211" s="33"/>
    </row>
    <row r="212" spans="8:15">
      <c r="H212" s="108"/>
      <c r="I212" s="108"/>
      <c r="J212" s="33"/>
      <c r="K212" s="33"/>
      <c r="L212" s="33"/>
      <c r="M212" s="33"/>
      <c r="N212" s="33"/>
      <c r="O212" s="33"/>
    </row>
    <row r="213" spans="8:15">
      <c r="H213" s="108"/>
      <c r="I213" s="108"/>
      <c r="J213" s="33"/>
      <c r="K213" s="33"/>
      <c r="L213" s="33"/>
      <c r="M213" s="33"/>
      <c r="N213" s="33"/>
      <c r="O213" s="33"/>
    </row>
    <row r="214" spans="8:15">
      <c r="H214" s="108"/>
      <c r="I214" s="108"/>
      <c r="J214" s="33"/>
      <c r="K214" s="33"/>
      <c r="L214" s="33"/>
      <c r="M214" s="33"/>
      <c r="N214" s="33"/>
      <c r="O214" s="33"/>
    </row>
    <row r="215" spans="8:15">
      <c r="H215" s="108"/>
      <c r="I215" s="108"/>
      <c r="J215" s="33"/>
      <c r="K215" s="33"/>
      <c r="L215" s="33"/>
      <c r="M215" s="33"/>
      <c r="N215" s="33"/>
      <c r="O215" s="33"/>
    </row>
    <row r="216" spans="8:15">
      <c r="H216" s="108"/>
      <c r="I216" s="108"/>
      <c r="J216" s="33"/>
      <c r="K216" s="33"/>
      <c r="L216" s="33"/>
      <c r="M216" s="33"/>
      <c r="N216" s="33"/>
      <c r="O216" s="33"/>
    </row>
    <row r="217" spans="8:15">
      <c r="H217" s="108"/>
      <c r="I217" s="108"/>
      <c r="J217" s="33"/>
      <c r="K217" s="33"/>
      <c r="L217" s="33"/>
      <c r="M217" s="33"/>
      <c r="N217" s="33"/>
      <c r="O217" s="33"/>
    </row>
    <row r="218" spans="8:15">
      <c r="H218" s="108"/>
      <c r="I218" s="108"/>
      <c r="J218" s="33"/>
      <c r="K218" s="33"/>
      <c r="L218" s="33"/>
      <c r="M218" s="33"/>
      <c r="N218" s="33"/>
      <c r="O218" s="33"/>
    </row>
    <row r="219" spans="8:15">
      <c r="H219" s="108"/>
      <c r="I219" s="108"/>
      <c r="J219" s="33"/>
      <c r="K219" s="33"/>
      <c r="L219" s="33"/>
      <c r="M219" s="33"/>
      <c r="N219" s="33"/>
      <c r="O219" s="33"/>
    </row>
    <row r="220" spans="8:15">
      <c r="H220" s="108"/>
      <c r="I220" s="108"/>
      <c r="J220" s="33"/>
      <c r="K220" s="33"/>
      <c r="L220" s="33"/>
      <c r="M220" s="33"/>
      <c r="N220" s="33"/>
      <c r="O220" s="33"/>
    </row>
    <row r="221" spans="8:15">
      <c r="H221" s="108"/>
      <c r="I221" s="108"/>
      <c r="J221" s="33"/>
      <c r="K221" s="33"/>
      <c r="L221" s="33"/>
      <c r="M221" s="33"/>
      <c r="N221" s="33"/>
      <c r="O221" s="33"/>
    </row>
    <row r="222" spans="8:15">
      <c r="H222" s="108"/>
      <c r="I222" s="108"/>
      <c r="J222" s="33"/>
      <c r="K222" s="33"/>
      <c r="L222" s="33"/>
      <c r="M222" s="33"/>
      <c r="N222" s="33"/>
      <c r="O222" s="33"/>
    </row>
    <row r="223" spans="8:15">
      <c r="H223" s="108"/>
      <c r="I223" s="108"/>
      <c r="J223" s="33"/>
      <c r="K223" s="33"/>
      <c r="L223" s="33"/>
      <c r="M223" s="33"/>
      <c r="N223" s="33"/>
      <c r="O223" s="33"/>
    </row>
    <row r="224" spans="8:15">
      <c r="H224" s="108"/>
      <c r="I224" s="108"/>
      <c r="J224" s="33"/>
      <c r="K224" s="33"/>
      <c r="L224" s="33"/>
      <c r="M224" s="33"/>
      <c r="N224" s="33"/>
      <c r="O224" s="33"/>
    </row>
    <row r="225" spans="8:15">
      <c r="H225" s="108"/>
      <c r="I225" s="108"/>
      <c r="J225" s="33"/>
      <c r="K225" s="33"/>
      <c r="L225" s="33"/>
      <c r="M225" s="33"/>
      <c r="N225" s="33"/>
      <c r="O225" s="33"/>
    </row>
    <row r="226" spans="8:15">
      <c r="H226" s="108"/>
      <c r="I226" s="108"/>
      <c r="J226" s="33"/>
      <c r="K226" s="33"/>
      <c r="L226" s="33"/>
      <c r="M226" s="33"/>
      <c r="N226" s="33"/>
      <c r="O226" s="33"/>
    </row>
    <row r="227" spans="8:15">
      <c r="H227" s="108"/>
      <c r="I227" s="108"/>
      <c r="J227" s="33"/>
      <c r="K227" s="33"/>
      <c r="L227" s="33"/>
      <c r="M227" s="33"/>
      <c r="N227" s="33"/>
      <c r="O227" s="33"/>
    </row>
    <row r="228" spans="8:15">
      <c r="H228" s="108"/>
      <c r="I228" s="108"/>
      <c r="J228" s="33"/>
      <c r="K228" s="33"/>
      <c r="L228" s="33"/>
      <c r="M228" s="33"/>
      <c r="N228" s="33"/>
      <c r="O228" s="33"/>
    </row>
    <row r="229" spans="8:15">
      <c r="H229" s="108"/>
      <c r="I229" s="108"/>
      <c r="J229" s="33"/>
      <c r="K229" s="33"/>
      <c r="L229" s="33"/>
      <c r="M229" s="33"/>
      <c r="N229" s="33"/>
      <c r="O229" s="33"/>
    </row>
    <row r="230" spans="8:15">
      <c r="H230" s="108"/>
      <c r="I230" s="108"/>
      <c r="J230" s="33"/>
      <c r="K230" s="33"/>
      <c r="L230" s="33"/>
      <c r="M230" s="33"/>
      <c r="N230" s="33"/>
      <c r="O230" s="33"/>
    </row>
    <row r="231" spans="8:15">
      <c r="H231" s="108"/>
      <c r="I231" s="108"/>
      <c r="J231" s="33"/>
      <c r="K231" s="33"/>
      <c r="L231" s="33"/>
      <c r="M231" s="33"/>
      <c r="N231" s="33"/>
      <c r="O231" s="33"/>
    </row>
    <row r="232" spans="8:15">
      <c r="H232" s="108"/>
      <c r="I232" s="108"/>
      <c r="J232" s="33"/>
      <c r="K232" s="33"/>
      <c r="L232" s="33"/>
      <c r="M232" s="33"/>
      <c r="N232" s="33"/>
      <c r="O232" s="33"/>
    </row>
    <row r="233" spans="8:15">
      <c r="H233" s="108"/>
      <c r="I233" s="108"/>
      <c r="J233" s="33"/>
      <c r="K233" s="33"/>
      <c r="L233" s="33"/>
      <c r="M233" s="33"/>
      <c r="N233" s="33"/>
      <c r="O233" s="33"/>
    </row>
    <row r="234" spans="8:15">
      <c r="H234" s="108"/>
      <c r="I234" s="108"/>
      <c r="J234" s="33"/>
      <c r="K234" s="33"/>
      <c r="L234" s="33"/>
      <c r="M234" s="33"/>
      <c r="N234" s="33"/>
      <c r="O234" s="33"/>
    </row>
    <row r="235" spans="8:15">
      <c r="H235" s="108"/>
      <c r="I235" s="108"/>
      <c r="J235" s="33"/>
      <c r="K235" s="33"/>
      <c r="L235" s="33"/>
      <c r="M235" s="33"/>
      <c r="N235" s="33"/>
      <c r="O235" s="33"/>
    </row>
    <row r="236" spans="8:15">
      <c r="H236" s="108"/>
      <c r="I236" s="108"/>
      <c r="J236" s="33"/>
      <c r="K236" s="33"/>
      <c r="L236" s="33"/>
      <c r="M236" s="33"/>
      <c r="N236" s="33"/>
      <c r="O236" s="33"/>
    </row>
    <row r="237" spans="8:15">
      <c r="H237" s="108"/>
      <c r="I237" s="108"/>
      <c r="J237" s="33"/>
      <c r="K237" s="33"/>
      <c r="L237" s="33"/>
      <c r="M237" s="33"/>
      <c r="N237" s="33"/>
      <c r="O237" s="33"/>
    </row>
    <row r="238" spans="8:15">
      <c r="H238" s="108"/>
      <c r="I238" s="108"/>
      <c r="J238" s="33"/>
      <c r="K238" s="33"/>
      <c r="L238" s="33"/>
      <c r="M238" s="33"/>
      <c r="N238" s="33"/>
      <c r="O238" s="33"/>
    </row>
    <row r="239" spans="8:15">
      <c r="H239" s="108"/>
      <c r="I239" s="108"/>
      <c r="J239" s="33"/>
      <c r="K239" s="33"/>
      <c r="L239" s="33"/>
      <c r="M239" s="33"/>
      <c r="N239" s="33"/>
      <c r="O239" s="33"/>
    </row>
    <row r="240" spans="8:15">
      <c r="H240" s="108"/>
      <c r="I240" s="108"/>
      <c r="J240" s="33"/>
      <c r="K240" s="33"/>
      <c r="L240" s="33"/>
      <c r="M240" s="33"/>
      <c r="N240" s="33"/>
      <c r="O240" s="33"/>
    </row>
    <row r="241" spans="8:15">
      <c r="H241" s="108"/>
      <c r="I241" s="108"/>
      <c r="J241" s="33"/>
      <c r="K241" s="33"/>
      <c r="L241" s="33"/>
      <c r="M241" s="33"/>
      <c r="N241" s="33"/>
      <c r="O241" s="33"/>
    </row>
    <row r="242" spans="8:15">
      <c r="H242" s="108"/>
      <c r="I242" s="108"/>
      <c r="J242" s="33"/>
      <c r="K242" s="33"/>
      <c r="L242" s="33"/>
      <c r="M242" s="33"/>
      <c r="N242" s="33"/>
      <c r="O242" s="33"/>
    </row>
    <row r="243" spans="8:15">
      <c r="H243" s="108"/>
      <c r="I243" s="108"/>
      <c r="J243" s="33"/>
      <c r="K243" s="33"/>
      <c r="L243" s="33"/>
      <c r="M243" s="33"/>
      <c r="N243" s="33"/>
      <c r="O243" s="33"/>
    </row>
    <row r="244" spans="8:15">
      <c r="H244" s="108"/>
      <c r="I244" s="108"/>
      <c r="J244" s="33"/>
      <c r="K244" s="33"/>
      <c r="L244" s="33"/>
      <c r="M244" s="33"/>
      <c r="N244" s="33"/>
      <c r="O244" s="33"/>
    </row>
    <row r="245" spans="8:15">
      <c r="H245" s="108"/>
      <c r="I245" s="108"/>
      <c r="J245" s="33"/>
      <c r="K245" s="33"/>
      <c r="L245" s="33"/>
      <c r="M245" s="33"/>
      <c r="N245" s="33"/>
      <c r="O245" s="33"/>
    </row>
    <row r="246" spans="8:15">
      <c r="H246" s="108"/>
      <c r="I246" s="108"/>
      <c r="J246" s="33"/>
      <c r="K246" s="33"/>
      <c r="L246" s="33"/>
      <c r="M246" s="33"/>
      <c r="N246" s="33"/>
      <c r="O246" s="33"/>
    </row>
    <row r="247" spans="8:15">
      <c r="H247" s="108"/>
      <c r="I247" s="108"/>
      <c r="J247" s="33"/>
      <c r="K247" s="33"/>
      <c r="L247" s="33"/>
      <c r="M247" s="33"/>
      <c r="N247" s="33"/>
      <c r="O247" s="33"/>
    </row>
    <row r="248" spans="8:15">
      <c r="H248" s="108"/>
      <c r="I248" s="108"/>
      <c r="J248" s="33"/>
      <c r="K248" s="33"/>
      <c r="L248" s="33"/>
      <c r="M248" s="33"/>
      <c r="N248" s="33"/>
      <c r="O248" s="33"/>
    </row>
    <row r="249" spans="8:15">
      <c r="H249" s="108"/>
      <c r="I249" s="108"/>
      <c r="J249" s="33"/>
      <c r="K249" s="33"/>
      <c r="L249" s="33"/>
      <c r="M249" s="33"/>
      <c r="N249" s="33"/>
      <c r="O249" s="33"/>
    </row>
    <row r="250" spans="8:15">
      <c r="H250" s="108"/>
      <c r="I250" s="108"/>
      <c r="J250" s="33"/>
      <c r="K250" s="33"/>
      <c r="L250" s="33"/>
      <c r="M250" s="33"/>
      <c r="N250" s="33"/>
      <c r="O250" s="33"/>
    </row>
    <row r="251" spans="8:15">
      <c r="H251" s="108"/>
      <c r="I251" s="108"/>
      <c r="J251" s="33"/>
      <c r="K251" s="33"/>
      <c r="L251" s="33"/>
      <c r="M251" s="33"/>
      <c r="N251" s="33"/>
      <c r="O251" s="33"/>
    </row>
    <row r="252" spans="8:15">
      <c r="H252" s="108"/>
      <c r="I252" s="108"/>
      <c r="J252" s="33"/>
      <c r="K252" s="33"/>
      <c r="L252" s="33"/>
      <c r="M252" s="33"/>
      <c r="N252" s="33"/>
      <c r="O252" s="33"/>
    </row>
    <row r="253" spans="8:15">
      <c r="H253" s="108"/>
      <c r="I253" s="108"/>
      <c r="J253" s="33"/>
      <c r="K253" s="33"/>
      <c r="L253" s="33"/>
      <c r="M253" s="33"/>
      <c r="N253" s="33"/>
      <c r="O253" s="33"/>
    </row>
    <row r="254" spans="8:15">
      <c r="H254" s="108"/>
      <c r="I254" s="108"/>
      <c r="J254" s="33"/>
      <c r="K254" s="33"/>
      <c r="L254" s="33"/>
      <c r="M254" s="33"/>
      <c r="N254" s="33"/>
      <c r="O254" s="33"/>
    </row>
    <row r="255" spans="8:15">
      <c r="H255" s="108"/>
      <c r="I255" s="108"/>
      <c r="J255" s="33"/>
      <c r="K255" s="33"/>
      <c r="L255" s="33"/>
      <c r="M255" s="33"/>
      <c r="N255" s="33"/>
      <c r="O255" s="33"/>
    </row>
    <row r="256" spans="8:15">
      <c r="H256" s="108"/>
      <c r="I256" s="108"/>
      <c r="J256" s="33"/>
      <c r="K256" s="33"/>
      <c r="L256" s="33"/>
      <c r="M256" s="33"/>
      <c r="N256" s="33"/>
      <c r="O256" s="33"/>
    </row>
    <row r="257" spans="8:15">
      <c r="H257" s="108"/>
      <c r="I257" s="108"/>
      <c r="J257" s="33"/>
      <c r="K257" s="33"/>
      <c r="L257" s="33"/>
      <c r="M257" s="33"/>
      <c r="N257" s="33"/>
      <c r="O257" s="33"/>
    </row>
    <row r="258" spans="8:15">
      <c r="H258" s="108"/>
      <c r="I258" s="108"/>
      <c r="J258" s="33"/>
      <c r="K258" s="33"/>
      <c r="L258" s="33"/>
      <c r="M258" s="33"/>
      <c r="N258" s="33"/>
      <c r="O258" s="33"/>
    </row>
    <row r="259" spans="8:15">
      <c r="H259" s="108"/>
      <c r="I259" s="108"/>
      <c r="J259" s="33"/>
      <c r="K259" s="33"/>
      <c r="L259" s="33"/>
      <c r="M259" s="33"/>
      <c r="N259" s="33"/>
      <c r="O259" s="33"/>
    </row>
    <row r="260" spans="8:15">
      <c r="H260" s="108"/>
      <c r="I260" s="108"/>
      <c r="J260" s="33"/>
      <c r="K260" s="33"/>
      <c r="L260" s="33"/>
      <c r="M260" s="33"/>
      <c r="N260" s="33"/>
      <c r="O260" s="33"/>
    </row>
    <row r="261" spans="8:15">
      <c r="H261" s="108"/>
      <c r="I261" s="108"/>
      <c r="J261" s="33"/>
      <c r="K261" s="33"/>
      <c r="L261" s="33"/>
      <c r="M261" s="33"/>
      <c r="N261" s="33"/>
      <c r="O261" s="33"/>
    </row>
    <row r="262" spans="8:15">
      <c r="H262" s="108"/>
      <c r="I262" s="108"/>
      <c r="J262" s="33"/>
      <c r="K262" s="33"/>
      <c r="L262" s="33"/>
      <c r="M262" s="33"/>
      <c r="N262" s="33"/>
      <c r="O262" s="33"/>
    </row>
    <row r="263" spans="8:15">
      <c r="H263" s="108"/>
      <c r="I263" s="108"/>
      <c r="J263" s="33"/>
      <c r="K263" s="33"/>
      <c r="L263" s="33"/>
      <c r="M263" s="33"/>
      <c r="N263" s="33"/>
      <c r="O263" s="33"/>
    </row>
    <row r="264" spans="8:15">
      <c r="H264" s="108"/>
      <c r="I264" s="108"/>
      <c r="J264" s="33"/>
      <c r="K264" s="33"/>
      <c r="L264" s="33"/>
      <c r="M264" s="33"/>
      <c r="N264" s="33"/>
      <c r="O264" s="33"/>
    </row>
    <row r="265" spans="8:15">
      <c r="H265" s="108"/>
      <c r="I265" s="108"/>
      <c r="J265" s="33"/>
      <c r="K265" s="33"/>
      <c r="L265" s="33"/>
      <c r="M265" s="33"/>
      <c r="N265" s="33"/>
      <c r="O265" s="33"/>
    </row>
    <row r="266" spans="8:15">
      <c r="H266" s="108"/>
      <c r="I266" s="108"/>
      <c r="J266" s="33"/>
      <c r="K266" s="33"/>
      <c r="L266" s="33"/>
      <c r="M266" s="33"/>
      <c r="N266" s="33"/>
      <c r="O266" s="33"/>
    </row>
    <row r="267" spans="8:15">
      <c r="H267" s="108"/>
      <c r="I267" s="108"/>
      <c r="J267" s="33"/>
      <c r="K267" s="33"/>
      <c r="L267" s="33"/>
      <c r="M267" s="33"/>
      <c r="N267" s="33"/>
      <c r="O267" s="33"/>
    </row>
    <row r="268" spans="8:15">
      <c r="H268" s="108"/>
      <c r="I268" s="108"/>
      <c r="J268" s="33"/>
      <c r="K268" s="33"/>
      <c r="L268" s="33"/>
      <c r="M268" s="33"/>
      <c r="N268" s="33"/>
      <c r="O268" s="33"/>
    </row>
    <row r="269" spans="8:15">
      <c r="H269" s="108"/>
      <c r="I269" s="108"/>
      <c r="J269" s="33"/>
      <c r="K269" s="33"/>
      <c r="L269" s="33"/>
      <c r="M269" s="33"/>
      <c r="N269" s="33"/>
      <c r="O269" s="33"/>
    </row>
    <row r="270" spans="8:15">
      <c r="H270" s="108"/>
      <c r="I270" s="108"/>
      <c r="J270" s="33"/>
      <c r="K270" s="33"/>
      <c r="L270" s="33"/>
      <c r="M270" s="33"/>
      <c r="N270" s="33"/>
      <c r="O270" s="33"/>
    </row>
    <row r="271" spans="8:15">
      <c r="H271" s="108"/>
      <c r="I271" s="108"/>
      <c r="J271" s="33"/>
      <c r="K271" s="33"/>
      <c r="L271" s="33"/>
      <c r="M271" s="33"/>
      <c r="N271" s="33"/>
      <c r="O271" s="33"/>
    </row>
    <row r="272" spans="8:15">
      <c r="H272" s="108"/>
      <c r="I272" s="108"/>
      <c r="J272" s="33"/>
      <c r="K272" s="33"/>
      <c r="L272" s="33"/>
      <c r="M272" s="33"/>
      <c r="N272" s="33"/>
      <c r="O272" s="33"/>
    </row>
    <row r="273" spans="8:15">
      <c r="H273" s="108"/>
      <c r="I273" s="108"/>
      <c r="J273" s="33"/>
      <c r="K273" s="33"/>
      <c r="L273" s="33"/>
      <c r="M273" s="33"/>
      <c r="N273" s="33"/>
      <c r="O273" s="33"/>
    </row>
    <row r="274" spans="8:15">
      <c r="H274" s="108"/>
      <c r="I274" s="108"/>
      <c r="J274" s="33"/>
      <c r="K274" s="33"/>
      <c r="L274" s="33"/>
      <c r="M274" s="33"/>
      <c r="N274" s="33"/>
      <c r="O274" s="33"/>
    </row>
    <row r="275" spans="8:15">
      <c r="H275" s="108"/>
      <c r="I275" s="108"/>
      <c r="J275" s="33"/>
      <c r="K275" s="33"/>
      <c r="L275" s="33"/>
      <c r="M275" s="33"/>
      <c r="N275" s="33"/>
      <c r="O275" s="33"/>
    </row>
    <row r="276" spans="8:15">
      <c r="H276" s="108"/>
      <c r="I276" s="108"/>
      <c r="J276" s="33"/>
      <c r="K276" s="33"/>
      <c r="L276" s="33"/>
      <c r="M276" s="33"/>
      <c r="N276" s="33"/>
      <c r="O276" s="33"/>
    </row>
    <row r="277" spans="8:15">
      <c r="H277" s="108"/>
      <c r="I277" s="108"/>
      <c r="J277" s="33"/>
      <c r="K277" s="33"/>
      <c r="L277" s="33"/>
      <c r="M277" s="33"/>
      <c r="N277" s="33"/>
      <c r="O277" s="33"/>
    </row>
    <row r="278" spans="8:15">
      <c r="H278" s="108"/>
      <c r="I278" s="108"/>
      <c r="J278" s="33"/>
      <c r="K278" s="33"/>
      <c r="L278" s="33"/>
      <c r="M278" s="33"/>
      <c r="N278" s="33"/>
      <c r="O278" s="33"/>
    </row>
    <row r="279" spans="8:15">
      <c r="H279" s="108"/>
      <c r="I279" s="108"/>
      <c r="J279" s="33"/>
      <c r="K279" s="33"/>
      <c r="L279" s="33"/>
      <c r="M279" s="33"/>
      <c r="N279" s="33"/>
      <c r="O279" s="33"/>
    </row>
    <row r="280" spans="8:15">
      <c r="H280" s="108"/>
      <c r="I280" s="108"/>
      <c r="J280" s="33"/>
      <c r="K280" s="33"/>
      <c r="L280" s="33"/>
      <c r="M280" s="33"/>
      <c r="N280" s="33"/>
      <c r="O280" s="33"/>
    </row>
    <row r="281" spans="8:15">
      <c r="H281" s="108"/>
      <c r="I281" s="108"/>
      <c r="J281" s="33"/>
      <c r="K281" s="33"/>
      <c r="L281" s="33"/>
      <c r="M281" s="33"/>
      <c r="N281" s="33"/>
      <c r="O281" s="33"/>
    </row>
    <row r="282" spans="8:15">
      <c r="H282" s="108"/>
      <c r="I282" s="108"/>
      <c r="J282" s="33"/>
      <c r="K282" s="33"/>
      <c r="L282" s="33"/>
      <c r="M282" s="33"/>
      <c r="N282" s="33"/>
      <c r="O282" s="33"/>
    </row>
    <row r="283" spans="8:15">
      <c r="H283" s="108"/>
      <c r="I283" s="108"/>
      <c r="J283" s="33"/>
      <c r="K283" s="33"/>
      <c r="L283" s="33"/>
      <c r="M283" s="33"/>
      <c r="N283" s="33"/>
      <c r="O283" s="33"/>
    </row>
    <row r="284" spans="8:15">
      <c r="H284" s="108"/>
      <c r="I284" s="108"/>
      <c r="J284" s="33"/>
      <c r="K284" s="33"/>
      <c r="L284" s="33"/>
      <c r="M284" s="33"/>
      <c r="N284" s="33"/>
      <c r="O284" s="33"/>
    </row>
    <row r="285" spans="8:15">
      <c r="H285" s="108"/>
      <c r="I285" s="108"/>
      <c r="J285" s="33"/>
      <c r="K285" s="33"/>
      <c r="L285" s="33"/>
      <c r="M285" s="33"/>
      <c r="N285" s="33"/>
      <c r="O285" s="33"/>
    </row>
    <row r="286" spans="8:15">
      <c r="H286" s="108"/>
      <c r="I286" s="108"/>
      <c r="J286" s="33"/>
      <c r="K286" s="33"/>
      <c r="L286" s="33"/>
      <c r="M286" s="33"/>
      <c r="N286" s="33"/>
      <c r="O286" s="33"/>
    </row>
    <row r="287" spans="8:15">
      <c r="H287" s="108"/>
      <c r="I287" s="108"/>
      <c r="J287" s="33"/>
      <c r="K287" s="33"/>
      <c r="L287" s="33"/>
      <c r="M287" s="33"/>
      <c r="N287" s="33"/>
      <c r="O287" s="33"/>
    </row>
    <row r="288" spans="8:15">
      <c r="H288" s="108"/>
      <c r="I288" s="108"/>
      <c r="J288" s="33"/>
      <c r="K288" s="33"/>
      <c r="L288" s="33"/>
      <c r="M288" s="33"/>
      <c r="N288" s="33"/>
      <c r="O288" s="33"/>
    </row>
    <row r="289" spans="8:15">
      <c r="H289" s="108"/>
      <c r="I289" s="108"/>
      <c r="J289" s="33"/>
      <c r="K289" s="33"/>
      <c r="L289" s="33"/>
      <c r="M289" s="33"/>
      <c r="N289" s="33"/>
      <c r="O289" s="33"/>
    </row>
    <row r="290" spans="8:15">
      <c r="H290" s="108"/>
      <c r="I290" s="108"/>
      <c r="J290" s="33"/>
      <c r="K290" s="33"/>
      <c r="L290" s="33"/>
      <c r="M290" s="33"/>
      <c r="N290" s="33"/>
      <c r="O290" s="33"/>
    </row>
    <row r="291" spans="8:15">
      <c r="H291" s="108"/>
      <c r="I291" s="108"/>
      <c r="J291" s="33"/>
      <c r="K291" s="33"/>
      <c r="L291" s="33"/>
      <c r="M291" s="33"/>
      <c r="N291" s="33"/>
      <c r="O291" s="33"/>
    </row>
    <row r="292" spans="8:15">
      <c r="H292" s="108"/>
      <c r="I292" s="108"/>
      <c r="J292" s="33"/>
      <c r="K292" s="33"/>
      <c r="L292" s="33"/>
      <c r="M292" s="33"/>
      <c r="N292" s="33"/>
      <c r="O292" s="33"/>
    </row>
    <row r="293" spans="8:15">
      <c r="H293" s="108"/>
      <c r="I293" s="108"/>
      <c r="J293" s="33"/>
      <c r="K293" s="33"/>
      <c r="L293" s="33"/>
      <c r="M293" s="33"/>
      <c r="N293" s="33"/>
      <c r="O293" s="33"/>
    </row>
    <row r="294" spans="8:15">
      <c r="H294" s="108"/>
      <c r="I294" s="108"/>
      <c r="J294" s="33"/>
      <c r="K294" s="33"/>
      <c r="L294" s="33"/>
      <c r="M294" s="33"/>
      <c r="N294" s="33"/>
      <c r="O294" s="33"/>
    </row>
    <row r="295" spans="8:15">
      <c r="H295" s="108"/>
      <c r="I295" s="108"/>
      <c r="J295" s="33"/>
      <c r="K295" s="33"/>
      <c r="L295" s="33"/>
      <c r="M295" s="33"/>
      <c r="N295" s="33"/>
      <c r="O295" s="33"/>
    </row>
    <row r="296" spans="8:15">
      <c r="H296" s="108"/>
      <c r="I296" s="108"/>
      <c r="J296" s="33"/>
      <c r="K296" s="33"/>
      <c r="L296" s="33"/>
      <c r="M296" s="33"/>
      <c r="N296" s="33"/>
      <c r="O296" s="33"/>
    </row>
    <row r="297" spans="8:15">
      <c r="H297" s="108"/>
      <c r="I297" s="108"/>
      <c r="J297" s="33"/>
      <c r="K297" s="33"/>
      <c r="L297" s="33"/>
      <c r="M297" s="33"/>
      <c r="N297" s="33"/>
      <c r="O297" s="33"/>
    </row>
    <row r="298" spans="8:15">
      <c r="H298" s="108"/>
      <c r="I298" s="108"/>
      <c r="J298" s="33"/>
      <c r="K298" s="33"/>
      <c r="L298" s="33"/>
      <c r="M298" s="33"/>
      <c r="N298" s="33"/>
      <c r="O298" s="33"/>
    </row>
    <row r="299" spans="8:15">
      <c r="H299" s="108"/>
      <c r="I299" s="108"/>
      <c r="J299" s="33"/>
      <c r="K299" s="33"/>
      <c r="L299" s="33"/>
      <c r="M299" s="33"/>
      <c r="N299" s="33"/>
      <c r="O299" s="33"/>
    </row>
    <row r="300" spans="8:15">
      <c r="H300" s="108"/>
      <c r="I300" s="108"/>
      <c r="J300" s="33"/>
      <c r="K300" s="33"/>
      <c r="L300" s="33"/>
      <c r="M300" s="33"/>
      <c r="N300" s="33"/>
      <c r="O300" s="33"/>
    </row>
    <row r="301" spans="8:15">
      <c r="H301" s="108"/>
      <c r="I301" s="108"/>
      <c r="J301" s="33"/>
      <c r="K301" s="33"/>
      <c r="L301" s="33"/>
      <c r="M301" s="33"/>
      <c r="N301" s="33"/>
      <c r="O301" s="33"/>
    </row>
    <row r="302" spans="8:15">
      <c r="H302" s="108"/>
      <c r="I302" s="108"/>
      <c r="J302" s="33"/>
      <c r="K302" s="33"/>
      <c r="L302" s="33"/>
      <c r="M302" s="33"/>
      <c r="N302" s="33"/>
      <c r="O302" s="33"/>
    </row>
    <row r="303" spans="8:15">
      <c r="H303" s="108"/>
      <c r="I303" s="108"/>
      <c r="J303" s="33"/>
      <c r="K303" s="33"/>
      <c r="L303" s="33"/>
      <c r="M303" s="33"/>
      <c r="N303" s="33"/>
      <c r="O303" s="33"/>
    </row>
    <row r="304" spans="8:15">
      <c r="H304" s="108"/>
      <c r="I304" s="108"/>
      <c r="J304" s="33"/>
      <c r="K304" s="33"/>
      <c r="L304" s="33"/>
      <c r="M304" s="33"/>
      <c r="N304" s="33"/>
      <c r="O304" s="33"/>
    </row>
    <row r="305" spans="8:15">
      <c r="H305" s="108"/>
      <c r="I305" s="108"/>
      <c r="J305" s="33"/>
      <c r="K305" s="33"/>
      <c r="L305" s="33"/>
      <c r="M305" s="33"/>
      <c r="N305" s="33"/>
      <c r="O305" s="33"/>
    </row>
    <row r="306" spans="8:15">
      <c r="H306" s="108"/>
      <c r="I306" s="108"/>
      <c r="J306" s="33"/>
      <c r="K306" s="33"/>
      <c r="L306" s="33"/>
      <c r="M306" s="33"/>
      <c r="N306" s="33"/>
      <c r="O306" s="33"/>
    </row>
    <row r="307" spans="8:15">
      <c r="H307" s="108"/>
      <c r="I307" s="108"/>
      <c r="J307" s="33"/>
      <c r="K307" s="33"/>
      <c r="L307" s="33"/>
      <c r="M307" s="33"/>
      <c r="N307" s="33"/>
      <c r="O307" s="33"/>
    </row>
    <row r="308" spans="8:15">
      <c r="H308" s="108"/>
      <c r="I308" s="108"/>
      <c r="J308" s="33"/>
      <c r="K308" s="33"/>
      <c r="L308" s="33"/>
      <c r="M308" s="33"/>
      <c r="N308" s="33"/>
      <c r="O308" s="33"/>
    </row>
    <row r="309" spans="8:15">
      <c r="H309" s="108"/>
      <c r="I309" s="108"/>
      <c r="J309" s="33"/>
      <c r="K309" s="33"/>
      <c r="L309" s="33"/>
      <c r="M309" s="33"/>
      <c r="N309" s="33"/>
      <c r="O309" s="33"/>
    </row>
    <row r="310" spans="8:15">
      <c r="H310" s="108"/>
      <c r="I310" s="108"/>
      <c r="J310" s="33"/>
      <c r="K310" s="33"/>
      <c r="L310" s="33"/>
      <c r="M310" s="33"/>
      <c r="N310" s="33"/>
      <c r="O310" s="33"/>
    </row>
    <row r="311" spans="8:15">
      <c r="H311" s="108"/>
      <c r="I311" s="108"/>
      <c r="J311" s="33"/>
      <c r="K311" s="33"/>
      <c r="L311" s="33"/>
      <c r="M311" s="33"/>
      <c r="N311" s="33"/>
      <c r="O311" s="33"/>
    </row>
    <row r="312" spans="8:15">
      <c r="H312" s="108"/>
      <c r="I312" s="108"/>
      <c r="J312" s="33"/>
      <c r="K312" s="33"/>
      <c r="L312" s="33"/>
      <c r="M312" s="33"/>
      <c r="N312" s="33"/>
      <c r="O312" s="33"/>
    </row>
    <row r="313" spans="8:15">
      <c r="H313" s="108"/>
      <c r="I313" s="108"/>
      <c r="J313" s="33"/>
      <c r="K313" s="33"/>
      <c r="L313" s="33"/>
      <c r="M313" s="33"/>
      <c r="N313" s="33"/>
      <c r="O313" s="33"/>
    </row>
    <row r="314" spans="8:15">
      <c r="H314" s="108"/>
      <c r="I314" s="108"/>
      <c r="J314" s="33"/>
      <c r="K314" s="33"/>
      <c r="L314" s="33"/>
      <c r="M314" s="33"/>
      <c r="N314" s="33"/>
      <c r="O314" s="33"/>
    </row>
    <row r="315" spans="8:15">
      <c r="H315" s="108"/>
      <c r="I315" s="108"/>
      <c r="J315" s="33"/>
      <c r="K315" s="33"/>
      <c r="L315" s="33"/>
      <c r="M315" s="33"/>
      <c r="N315" s="33"/>
      <c r="O315" s="33"/>
    </row>
    <row r="316" spans="8:15">
      <c r="H316" s="108"/>
      <c r="I316" s="108"/>
      <c r="J316" s="33"/>
      <c r="K316" s="33"/>
      <c r="L316" s="33"/>
      <c r="M316" s="33"/>
      <c r="N316" s="33"/>
      <c r="O316" s="33"/>
    </row>
    <row r="317" spans="8:15">
      <c r="H317" s="108"/>
      <c r="I317" s="108"/>
      <c r="J317" s="33"/>
      <c r="K317" s="33"/>
      <c r="L317" s="33"/>
      <c r="M317" s="33"/>
      <c r="N317" s="33"/>
      <c r="O317" s="33"/>
    </row>
    <row r="318" spans="8:15">
      <c r="H318" s="108"/>
      <c r="I318" s="108"/>
      <c r="J318" s="33"/>
      <c r="K318" s="33"/>
      <c r="L318" s="33"/>
      <c r="M318" s="33"/>
      <c r="N318" s="33"/>
      <c r="O318" s="33"/>
    </row>
    <row r="319" spans="8:15">
      <c r="H319" s="108"/>
      <c r="I319" s="108"/>
      <c r="J319" s="33"/>
      <c r="K319" s="33"/>
      <c r="L319" s="33"/>
      <c r="M319" s="33"/>
      <c r="N319" s="33"/>
      <c r="O319" s="33"/>
    </row>
    <row r="320" spans="8:15">
      <c r="H320" s="108"/>
      <c r="I320" s="108"/>
      <c r="J320" s="33"/>
      <c r="K320" s="33"/>
      <c r="L320" s="33"/>
      <c r="M320" s="33"/>
      <c r="N320" s="33"/>
      <c r="O320" s="33"/>
    </row>
    <row r="321" spans="8:15">
      <c r="H321" s="108"/>
      <c r="I321" s="108"/>
      <c r="J321" s="33"/>
      <c r="K321" s="33"/>
      <c r="L321" s="33"/>
      <c r="M321" s="33"/>
      <c r="N321" s="33"/>
      <c r="O321" s="33"/>
    </row>
  </sheetData>
  <mergeCells count="21">
    <mergeCell ref="A12:E14"/>
    <mergeCell ref="F12:F14"/>
    <mergeCell ref="G12:G14"/>
    <mergeCell ref="H12:H14"/>
    <mergeCell ref="I12:I14"/>
    <mergeCell ref="M12:O12"/>
    <mergeCell ref="J13:J14"/>
    <mergeCell ref="K13:K14"/>
    <mergeCell ref="L13:L14"/>
    <mergeCell ref="M13:M14"/>
    <mergeCell ref="N13:N14"/>
    <mergeCell ref="O13:O14"/>
    <mergeCell ref="J12:L12"/>
    <mergeCell ref="A88:E88"/>
    <mergeCell ref="A94:E94"/>
    <mergeCell ref="A15:E15"/>
    <mergeCell ref="A45:E45"/>
    <mergeCell ref="A52:E52"/>
    <mergeCell ref="A66:E66"/>
    <mergeCell ref="A80:E80"/>
    <mergeCell ref="A82:E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PAGADO</vt:lpstr>
      <vt:lpstr>DEVENGADO</vt:lpstr>
      <vt:lpstr>STOCK A MARZO</vt:lpstr>
      <vt:lpstr>STOCK A JUNIO</vt:lpstr>
      <vt:lpstr>STOCK A SEPTIEMBRE</vt:lpstr>
      <vt:lpstr>STOCK A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Gay</dc:creator>
  <cp:lastModifiedBy>Lucas Gay</cp:lastModifiedBy>
  <dcterms:created xsi:type="dcterms:W3CDTF">2024-02-02T14:45:17Z</dcterms:created>
  <dcterms:modified xsi:type="dcterms:W3CDTF">2024-02-05T12:46:13Z</dcterms:modified>
</cp:coreProperties>
</file>